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1_AMIF7 01.04.23- 30.06.29\AMIF10123-0006 TT majutuskohtades\HKT AS\Vabatahtlik tagastus\"/>
    </mc:Choice>
  </mc:AlternateContent>
  <xr:revisionPtr revIDLastSave="0" documentId="13_ncr:1_{E397C7E2-1A00-4D99-97B4-59EDE14987EC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Kokku" sheetId="3" r:id="rId1"/>
    <sheet name="05.2025" sheetId="1" r:id="rId2"/>
    <sheet name="06.2025" sheetId="2" r:id="rId3"/>
    <sheet name="07.2025" sheetId="7" r:id="rId4"/>
    <sheet name="08.2025" sheetId="8" r:id="rId5"/>
    <sheet name="09.2025" sheetId="9" r:id="rId6"/>
    <sheet name="10.2025" sheetId="10" r:id="rId7"/>
    <sheet name="11.2025" sheetId="11" r:id="rId8"/>
    <sheet name="12.2025" sheetId="14" r:id="rId9"/>
    <sheet name="01.2026" sheetId="12" r:id="rId10"/>
    <sheet name="vabatahtlik tagastus" sheetId="4" r:id="rId11"/>
  </sheets>
  <externalReferences>
    <externalReference r:id="rId12"/>
  </externalReferences>
  <definedNames>
    <definedName name="docIssuerPartners">[1]hidden!$A$2:$A$67</definedName>
    <definedName name="docIssuerPartnersRegNo">[1]hidden!$A$2:$B$67</definedName>
    <definedName name="invoiceFlatRateTypes">[1]hidden!$E$2:$E$2</definedName>
    <definedName name="projectActivities">[1]hidden!$C$2:$C$12</definedName>
    <definedName name="projectContracts">[1]hidden!$K$2:$K$83</definedName>
    <definedName name="projectPartners">[1]hidden!$I$2:$I$4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2" i="8" l="1"/>
  <c r="R11" i="2"/>
  <c r="R10" i="2"/>
  <c r="R11" i="1"/>
  <c r="K6" i="4" l="1"/>
  <c r="E11" i="4"/>
  <c r="D11" i="4"/>
  <c r="F4" i="4"/>
  <c r="F5" i="4"/>
  <c r="F6" i="4"/>
  <c r="F7" i="4"/>
  <c r="F8" i="4"/>
  <c r="F10" i="4"/>
  <c r="C11" i="4"/>
  <c r="E10" i="4"/>
  <c r="D10" i="4"/>
  <c r="C10" i="4"/>
  <c r="E9" i="4"/>
  <c r="F9" i="4"/>
  <c r="D9" i="4"/>
  <c r="C9" i="4"/>
  <c r="E8" i="4"/>
  <c r="D8" i="4"/>
  <c r="C8" i="4"/>
  <c r="E7" i="4"/>
  <c r="D7" i="4"/>
  <c r="C7" i="4"/>
  <c r="C6" i="4"/>
  <c r="E6" i="4"/>
  <c r="D6" i="4"/>
  <c r="E5" i="4"/>
  <c r="D5" i="4"/>
  <c r="C5" i="4"/>
  <c r="F11" i="4"/>
  <c r="E4" i="4"/>
  <c r="D4" i="4"/>
  <c r="C4" i="4"/>
  <c r="C3" i="4"/>
  <c r="R10" i="12" l="1"/>
  <c r="S10" i="12" s="1"/>
  <c r="S6" i="12"/>
  <c r="H11" i="4" l="1"/>
  <c r="G11" i="4"/>
  <c r="T10" i="12"/>
  <c r="I11" i="4" s="1"/>
  <c r="R11" i="12"/>
  <c r="C13" i="3" s="1"/>
  <c r="T6" i="12"/>
  <c r="T11" i="12" l="1"/>
  <c r="S11" i="12"/>
  <c r="D13" i="3" s="1"/>
  <c r="R10" i="14"/>
  <c r="R10" i="11"/>
  <c r="S10" i="11" s="1"/>
  <c r="R6" i="11"/>
  <c r="R10" i="10"/>
  <c r="R6" i="10"/>
  <c r="R10" i="9"/>
  <c r="R6" i="9"/>
  <c r="R11" i="9" s="1"/>
  <c r="C9" i="3" s="1"/>
  <c r="R11" i="8"/>
  <c r="R6" i="8"/>
  <c r="R12" i="7"/>
  <c r="R7" i="7"/>
  <c r="S7" i="7" s="1"/>
  <c r="S10" i="2"/>
  <c r="R6" i="2"/>
  <c r="G10" i="4" l="1"/>
  <c r="J10" i="4" s="1"/>
  <c r="K10" i="4" s="1"/>
  <c r="L10" i="4" s="1"/>
  <c r="S10" i="14"/>
  <c r="H10" i="4" s="1"/>
  <c r="G8" i="4"/>
  <c r="J8" i="4" s="1"/>
  <c r="K8" i="4" s="1"/>
  <c r="L8" i="4" s="1"/>
  <c r="S10" i="10"/>
  <c r="G6" i="4"/>
  <c r="J6" i="4" s="1"/>
  <c r="S11" i="8"/>
  <c r="G5" i="4"/>
  <c r="J5" i="4" s="1"/>
  <c r="K5" i="4" s="1"/>
  <c r="S12" i="7"/>
  <c r="R11" i="14"/>
  <c r="C12" i="3" s="1"/>
  <c r="H9" i="4"/>
  <c r="G9" i="4"/>
  <c r="J9" i="4" s="1"/>
  <c r="K9" i="4" s="1"/>
  <c r="L9" i="4" s="1"/>
  <c r="R11" i="10"/>
  <c r="C10" i="3" s="1"/>
  <c r="H4" i="4"/>
  <c r="G4" i="4"/>
  <c r="J4" i="4" s="1"/>
  <c r="K4" i="4" s="1"/>
  <c r="L4" i="4" s="1"/>
  <c r="G7" i="4"/>
  <c r="J7" i="4" s="1"/>
  <c r="K7" i="4" s="1"/>
  <c r="L7" i="4" s="1"/>
  <c r="S10" i="9"/>
  <c r="S6" i="14"/>
  <c r="R11" i="11"/>
  <c r="C11" i="3" s="1"/>
  <c r="T10" i="11"/>
  <c r="I9" i="4" s="1"/>
  <c r="S6" i="11"/>
  <c r="S6" i="10"/>
  <c r="S6" i="9"/>
  <c r="S6" i="8"/>
  <c r="C8" i="3"/>
  <c r="T7" i="7"/>
  <c r="R13" i="7"/>
  <c r="C7" i="3" s="1"/>
  <c r="T10" i="2"/>
  <c r="I4" i="4" s="1"/>
  <c r="S6" i="2"/>
  <c r="S11" i="2" s="1"/>
  <c r="D6" i="3" s="1"/>
  <c r="C6" i="3"/>
  <c r="L5" i="4" l="1"/>
  <c r="T10" i="14"/>
  <c r="I10" i="4" s="1"/>
  <c r="S11" i="14"/>
  <c r="D12" i="3" s="1"/>
  <c r="S11" i="11"/>
  <c r="D11" i="3" s="1"/>
  <c r="T10" i="10"/>
  <c r="I8" i="4" s="1"/>
  <c r="H8" i="4"/>
  <c r="T11" i="8"/>
  <c r="I6" i="4" s="1"/>
  <c r="H6" i="4"/>
  <c r="S12" i="8"/>
  <c r="D8" i="3" s="1"/>
  <c r="F8" i="3" s="1"/>
  <c r="S13" i="7"/>
  <c r="D7" i="3" s="1"/>
  <c r="F7" i="3" s="1"/>
  <c r="H5" i="4"/>
  <c r="F6" i="3"/>
  <c r="T10" i="9"/>
  <c r="I7" i="4" s="1"/>
  <c r="H7" i="4"/>
  <c r="T6" i="14"/>
  <c r="T6" i="11"/>
  <c r="T11" i="11" s="1"/>
  <c r="S11" i="10"/>
  <c r="D10" i="3" s="1"/>
  <c r="F10" i="3" s="1"/>
  <c r="T6" i="10"/>
  <c r="S11" i="9"/>
  <c r="D9" i="3" s="1"/>
  <c r="F9" i="3" s="1"/>
  <c r="T6" i="9"/>
  <c r="T6" i="8"/>
  <c r="T12" i="7"/>
  <c r="T6" i="2"/>
  <c r="T11" i="2" s="1"/>
  <c r="T12" i="8" l="1"/>
  <c r="T11" i="10"/>
  <c r="T11" i="14"/>
  <c r="T13" i="7"/>
  <c r="I5" i="4"/>
  <c r="T11" i="9"/>
  <c r="R6" i="1"/>
  <c r="D3" i="4" s="1"/>
  <c r="F13" i="3" l="1"/>
  <c r="J11" i="4" l="1"/>
  <c r="K11" i="4" s="1"/>
  <c r="L11" i="4" s="1"/>
  <c r="F12" i="3" l="1"/>
  <c r="E14" i="3" l="1"/>
  <c r="S6" i="1"/>
  <c r="E3" i="4" s="1"/>
  <c r="T6" i="1" l="1"/>
  <c r="F3" i="4" s="1"/>
  <c r="R10" i="1"/>
  <c r="G3" i="4" l="1"/>
  <c r="J3" i="4" s="1"/>
  <c r="K3" i="4" s="1"/>
  <c r="L3" i="4" s="1"/>
  <c r="S10" i="1"/>
  <c r="S11" i="1" s="1"/>
  <c r="D16" i="3" s="1"/>
  <c r="C5" i="3" l="1"/>
  <c r="C16" i="3"/>
  <c r="F16" i="3" s="1"/>
  <c r="D5" i="3"/>
  <c r="H3" i="4"/>
  <c r="T10" i="1"/>
  <c r="D12" i="4"/>
  <c r="T11" i="1" l="1"/>
  <c r="I3" i="4"/>
  <c r="G12" i="4"/>
  <c r="E12" i="4" l="1"/>
  <c r="K12" i="4" l="1"/>
  <c r="H12" i="4"/>
  <c r="J12" i="4"/>
  <c r="F12" i="4"/>
  <c r="I12" i="4"/>
  <c r="L6" i="4" l="1"/>
  <c r="L12" i="4"/>
  <c r="C14" i="3"/>
  <c r="F11" i="3"/>
  <c r="F5" i="3"/>
  <c r="D14" i="3"/>
  <c r="F1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6F94293-F216-41D6-9EC3-185405B3E02B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5" authorId="0" shapeId="0" xr:uid="{60A92E85-D472-488C-BC83-38AA35B1D212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5" authorId="0" shapeId="0" xr:uid="{CA631264-B824-4FEC-97A9-7B6F84AABCAC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5" authorId="0" shapeId="0" xr:uid="{2781728A-F3C4-49A7-A84A-C97181A2EB63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5" authorId="0" shapeId="0" xr:uid="{9C8B3774-FB38-4795-A279-265127BF5202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5" authorId="0" shapeId="0" xr:uid="{645EE7AB-1556-412D-B4CC-7C7A96BB5BC2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A9" authorId="0" shapeId="0" xr:uid="{A2D6107D-737D-4408-A4FC-B81AC6B5552A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9" authorId="0" shapeId="0" xr:uid="{928EB921-6A42-41AB-82EC-21D3CB711637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9" authorId="0" shapeId="0" xr:uid="{42B032BC-E6A5-48A1-B6AF-8476F7B1E6E6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9" authorId="0" shapeId="0" xr:uid="{3CF00CB1-AF84-4589-B41A-BB607206170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9" authorId="0" shapeId="0" xr:uid="{516D11B8-238A-48AA-8FA4-13FD65991FEF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9" authorId="0" shapeId="0" xr:uid="{FD0DAAE0-C51E-4200-8858-3C9339429FC6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C3E06D3-4318-4D1C-86CB-D76C50A24108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5" authorId="0" shapeId="0" xr:uid="{06677283-E792-4077-9A02-AF3F54034F45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5" authorId="0" shapeId="0" xr:uid="{5AA47BB2-0C15-4F64-99F6-819A7C084429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5" authorId="0" shapeId="0" xr:uid="{B1D7F677-1AB3-4FF4-B2B2-C8C6F29D9E69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5" authorId="0" shapeId="0" xr:uid="{6EFCA6B3-DF32-4AA3-8251-B4902990AFB7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5" authorId="0" shapeId="0" xr:uid="{F72F4D4A-76EE-42C1-87EE-1C3A77C96448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A9" authorId="0" shapeId="0" xr:uid="{117898A5-FD13-415E-88BC-34071DC943AA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9" authorId="0" shapeId="0" xr:uid="{9A0E9F74-4ECD-48CF-BEBC-0878F35A51D9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9" authorId="0" shapeId="0" xr:uid="{41135F02-FA6D-43BA-B1D7-0482ACFABF13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9" authorId="0" shapeId="0" xr:uid="{DBABA2CA-892E-4790-85D5-5C516E1DC33C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9" authorId="0" shapeId="0" xr:uid="{AB56C951-CCA2-4D18-85A8-07BEC5B4BCD8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9" authorId="0" shapeId="0" xr:uid="{68362216-DB80-45DB-99F3-430CCDBA10F4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37289A8E-978B-47C0-90A8-D133AFADABC2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6" authorId="0" shapeId="0" xr:uid="{7F228EEC-F4C9-466F-8BB2-61C2BC15242E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6" authorId="0" shapeId="0" xr:uid="{3A488BF1-F3B6-40C4-8A6C-07C72B164987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6" authorId="0" shapeId="0" xr:uid="{4A79E1F9-2B98-4654-93D9-9ED9FD66EB2E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6" authorId="0" shapeId="0" xr:uid="{C552902A-7FB2-4EFA-BF25-1F67259F8502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6" authorId="0" shapeId="0" xr:uid="{A6EEE78D-5DC1-4C4E-8076-D3D3B3210C1E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A11" authorId="0" shapeId="0" xr:uid="{66663AC8-F423-42D6-915A-9B4701E6C89A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11" authorId="0" shapeId="0" xr:uid="{A89B23DC-DA99-43E0-A527-41743DB42832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11" authorId="0" shapeId="0" xr:uid="{D98030A3-6BF1-414E-9B97-663FBC858E26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11" authorId="0" shapeId="0" xr:uid="{6AE07988-FF9F-4F61-80DC-7ACA0934BA4A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11" authorId="0" shapeId="0" xr:uid="{C3614108-FF0F-4E63-AC84-CC4E18B070CD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11" authorId="0" shapeId="0" xr:uid="{E4BF22CC-FC0B-4635-9251-DBFF00D1B651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4A9E8146-B60D-4374-868D-9D028002CFE3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5" authorId="0" shapeId="0" xr:uid="{01141182-2E13-4732-A742-772C994BCCD5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5" authorId="0" shapeId="0" xr:uid="{59D37BF0-DD65-4145-81E4-CF1B964D4398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5" authorId="0" shapeId="0" xr:uid="{8A9BBEA2-1DD8-4074-B5A7-B624ACD2C6A7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5" authorId="0" shapeId="0" xr:uid="{CFC77F6A-6E8E-4CE2-ACD3-D0B0BCE9864B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5" authorId="0" shapeId="0" xr:uid="{5314EAD8-C97D-44FF-A781-B8E02F06874A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A10" authorId="0" shapeId="0" xr:uid="{D3F4CCA4-33E6-4E91-BEAF-308DD782446A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10" authorId="0" shapeId="0" xr:uid="{21DD2E1F-D9B7-4B92-A2CD-7B4917414065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10" authorId="0" shapeId="0" xr:uid="{3D055DDD-3684-4B6C-AF27-9A793FD12E0A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10" authorId="0" shapeId="0" xr:uid="{55C41959-B53B-41DB-8B62-70796143BE7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10" authorId="0" shapeId="0" xr:uid="{0C140E5C-96E9-47A2-B20D-DF86F6ADE3F3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10" authorId="0" shapeId="0" xr:uid="{373EBE3C-87EF-4966-8CCF-9D220ED03449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B233BEE-A804-4ACC-9FFF-EBF0F9121737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5" authorId="0" shapeId="0" xr:uid="{45E0F34D-24EE-44BA-99E0-F2A990EE0019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5" authorId="0" shapeId="0" xr:uid="{4C72AD5D-BE3A-4578-B547-04E677A19A64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5" authorId="0" shapeId="0" xr:uid="{0F16E9B6-7AAC-49EA-9052-2AE45ACD03B5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5" authorId="0" shapeId="0" xr:uid="{7586D92C-A343-4406-BB8B-B8AFF930E503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5" authorId="0" shapeId="0" xr:uid="{1063ACE7-F59F-4918-8E7A-A53ECE46F2D8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A9" authorId="0" shapeId="0" xr:uid="{67C5816A-6848-4618-9930-C134F63DFC66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9" authorId="0" shapeId="0" xr:uid="{CF9C6906-6E34-4481-BF68-A736C438160B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9" authorId="0" shapeId="0" xr:uid="{60178201-EA4F-4EEB-8697-9CCF34D23640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9" authorId="0" shapeId="0" xr:uid="{2B328545-1460-46AC-81A1-9C5E0C388EEF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9" authorId="0" shapeId="0" xr:uid="{811B67AF-29D8-4DC0-A42E-E733D8805C9F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9" authorId="0" shapeId="0" xr:uid="{B01966E6-BCD3-4217-9DD0-597C96F45E92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BA914F93-A0DB-4226-B516-F33F12F8938B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5" authorId="0" shapeId="0" xr:uid="{98E018EE-37B6-4162-B11B-A79EF6229111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5" authorId="0" shapeId="0" xr:uid="{6BCD345F-CBA3-4EC5-A70D-95F4F3A1BDB6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5" authorId="0" shapeId="0" xr:uid="{8DC9C940-C386-41A7-AA5B-D1C278FB6805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5" authorId="0" shapeId="0" xr:uid="{AFB63BF6-2A3E-4663-BBE9-F2FC7BABD14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5" authorId="0" shapeId="0" xr:uid="{BA917FE4-4800-4424-92FE-343B31B8D73A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A9" authorId="0" shapeId="0" xr:uid="{9418066B-3971-4633-890A-2AA714F2604E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9" authorId="0" shapeId="0" xr:uid="{B72B7B58-5DAA-4FD1-824F-E537257F7732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9" authorId="0" shapeId="0" xr:uid="{AF68118D-DCA0-4FC9-92B4-0D5C4321B76E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9" authorId="0" shapeId="0" xr:uid="{0787FBA9-46CE-4C47-8F68-7F317435D809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9" authorId="0" shapeId="0" xr:uid="{B441A70E-B6BA-4B58-8102-4AB863D8A9B4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9" authorId="0" shapeId="0" xr:uid="{899E4AE2-78A6-42D1-8C4D-C8D374BE7752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046C5A5-0EF6-4D00-9F88-72EC196084A7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5" authorId="0" shapeId="0" xr:uid="{C58F8B93-6C73-4E5E-8469-105189EF0D1E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5" authorId="0" shapeId="0" xr:uid="{D9C15CA7-DBDA-4916-88B7-EC01731A7D9B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5" authorId="0" shapeId="0" xr:uid="{947C228C-0713-4D0B-BFBD-5B4FA48E8F97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5" authorId="0" shapeId="0" xr:uid="{93212EBB-FDF4-4767-A9BE-72E54F83A2C2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5" authorId="0" shapeId="0" xr:uid="{D45D4F0E-A167-43AE-9216-A2CB6F046D48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A9" authorId="0" shapeId="0" xr:uid="{B90A58D1-0BE5-4AC4-AE7D-E1B9E9E4689A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9" authorId="0" shapeId="0" xr:uid="{A7BD4DA2-92A7-4F94-A7F9-EE2698681FF1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9" authorId="0" shapeId="0" xr:uid="{9BA30E69-89DE-40C7-9B70-2E3397F2D435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9" authorId="0" shapeId="0" xr:uid="{8AAA871B-2E30-44E7-894B-BC536DC081F9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9" authorId="0" shapeId="0" xr:uid="{10E516A2-7BE8-4653-8E2A-D88F259F6FEA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9" authorId="0" shapeId="0" xr:uid="{9F05EA6F-A106-4C4E-A4BB-FD6CE6F63669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E2245096-BB15-4FB9-AC05-ECD950D06BAC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5" authorId="0" shapeId="0" xr:uid="{55969AEF-44A7-4590-834C-293384655314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5" authorId="0" shapeId="0" xr:uid="{D683EB1A-0C14-4F25-B815-AE6DDAB02546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5" authorId="0" shapeId="0" xr:uid="{6F473E47-51B8-4E57-B493-3ADB658477B5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5" authorId="0" shapeId="0" xr:uid="{40E202F5-8AAB-4CA0-AC95-0938B0F5FF4C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5" authorId="0" shapeId="0" xr:uid="{28DFD42B-31DA-469D-92C2-6933A12BDD56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A9" authorId="0" shapeId="0" xr:uid="{7793761A-A844-4AAF-BB4A-4D27C9856476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9" authorId="0" shapeId="0" xr:uid="{A4ACF79B-4E57-4592-88E8-CAA4F53BD028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9" authorId="0" shapeId="0" xr:uid="{E4022EFA-901C-4DFD-8A38-E130908B12BA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9" authorId="0" shapeId="0" xr:uid="{A529A012-0A21-4485-BE0C-0F1940E9CAE7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9" authorId="0" shapeId="0" xr:uid="{D7FF5D08-5440-48BB-9683-A28B153ADE7F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9" authorId="0" shapeId="0" xr:uid="{BCCA695D-C574-48C6-983F-86A233AAA92E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9C9CC0E-4E7E-425B-B4EC-8B15ED1BF449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5" authorId="0" shapeId="0" xr:uid="{D935255C-1B17-4F79-96BA-877B2F86A0AA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5" authorId="0" shapeId="0" xr:uid="{E06E30C1-231E-4C88-902E-D5EE692A1FBF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5" authorId="0" shapeId="0" xr:uid="{8FF93D2E-D084-43B4-B9A9-5CE9445FD6F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5" authorId="0" shapeId="0" xr:uid="{D700F57E-F09D-42A8-BF81-8374E395705F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5" authorId="0" shapeId="0" xr:uid="{1E889E58-D212-4035-AE20-FA172A457934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A9" authorId="0" shapeId="0" xr:uid="{8A7A3E02-4872-4C15-887F-7C5FEAA8DBD7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9" authorId="0" shapeId="0" xr:uid="{B3234BA5-EFE3-4F85-8EA5-173191D99E31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9" authorId="0" shapeId="0" xr:uid="{A7F14A26-945B-4283-B40B-51A81DF9DAC4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9" authorId="0" shapeId="0" xr:uid="{BB69C8A5-49EF-4AA1-80A1-EA7E9DFF5E9D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9" authorId="0" shapeId="0" xr:uid="{854F208C-C21D-45A5-BB88-492A362A4109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9" authorId="0" shapeId="0" xr:uid="{67173CC5-80F5-4F16-9ACC-333A98EDA65D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sharedStrings.xml><?xml version="1.0" encoding="utf-8"?>
<sst xmlns="http://schemas.openxmlformats.org/spreadsheetml/2006/main" count="576" uniqueCount="93">
  <si>
    <t>Kokku</t>
  </si>
  <si>
    <t>Tööjõukulu</t>
  </si>
  <si>
    <t>1.</t>
  </si>
  <si>
    <t>2.</t>
  </si>
  <si>
    <t>SFOS kulurida</t>
  </si>
  <si>
    <t>kulu selgitus</t>
  </si>
  <si>
    <t>projektist AK</t>
  </si>
  <si>
    <t>AK summa kokku</t>
  </si>
  <si>
    <r>
      <t xml:space="preserve">projektist </t>
    </r>
    <r>
      <rPr>
        <sz val="11"/>
        <color rgb="FFFF0000"/>
        <rFont val="Calibri"/>
        <family val="2"/>
        <charset val="186"/>
        <scheme val="minor"/>
      </rPr>
      <t>tegelikult</t>
    </r>
    <r>
      <rPr>
        <sz val="11"/>
        <color theme="1"/>
        <rFont val="Calibri"/>
        <family val="2"/>
        <scheme val="minor"/>
      </rPr>
      <t xml:space="preserve"> AK</t>
    </r>
  </si>
  <si>
    <t>VT tagastatav personalikulu</t>
  </si>
  <si>
    <t>vabathtlik tagastus kokku</t>
  </si>
  <si>
    <t xml:space="preserve">projekti TEG nr </t>
  </si>
  <si>
    <t>Kuludokumendi impordi tunnus</t>
  </si>
  <si>
    <t>Dokumendi liik</t>
  </si>
  <si>
    <t>Kulukandja (taotleja või partner)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</si>
  <si>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</si>
  <si>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</si>
  <si>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</si>
  <si>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</si>
  <si>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</si>
  <si>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</si>
  <si>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</si>
  <si>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</si>
  <si>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</si>
  <si>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</si>
  <si>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Projekti tegevuse tunnus ja nimetus</t>
  </si>
  <si>
    <t>Kulu selgitus</t>
  </si>
  <si>
    <t>Abikõlblik summa käibemaksuta (v.a SÜH)</t>
  </si>
  <si>
    <t>Abikõlblik käibemaks (v.a SÜH)</t>
  </si>
  <si>
    <t>Abikõlblik summa kokku (v.a SÜH)</t>
  </si>
  <si>
    <t>Kuludokument</t>
  </si>
  <si>
    <t>Leping puudub</t>
  </si>
  <si>
    <t>Vabatahtlik tagastuse summa</t>
  </si>
  <si>
    <t>Toetus välja makstud</t>
  </si>
  <si>
    <t xml:space="preserve"> Korrigeeritud </t>
  </si>
  <si>
    <t xml:space="preserve">Vabatahtlik tagastus </t>
  </si>
  <si>
    <r>
      <t xml:space="preserve">TAT „Laste ja perede toetamine“ - </t>
    </r>
    <r>
      <rPr>
        <b/>
        <sz val="11"/>
        <color rgb="FF0070C0"/>
        <rFont val="Calibri"/>
        <family val="2"/>
        <scheme val="minor"/>
      </rPr>
      <t>esitatud MT14</t>
    </r>
  </si>
  <si>
    <t>3.</t>
  </si>
  <si>
    <t>Majan.kulu</t>
  </si>
  <si>
    <t>4.</t>
  </si>
  <si>
    <t>9T30-AM21-01122AMIF7_ SFOS-is Projekt nr AMIF.1.01.23-0006</t>
  </si>
  <si>
    <t>Esitatud aruanne:</t>
  </si>
  <si>
    <t>AS HOOLEKANDETEENUSED (10399457)</t>
  </si>
  <si>
    <t>Palgateatis mai 2025</t>
  </si>
  <si>
    <t>AS HOOLEKANDETEENUSED (Partner)</t>
  </si>
  <si>
    <t>7. Sotsiaaltöö ja vabaaja tegevused (AS HKT)</t>
  </si>
  <si>
    <t>Sotsiaaltöötaja mai 2025 töötasu ja puhkusetasu koos maksudega</t>
  </si>
  <si>
    <t>Summa kokku</t>
  </si>
  <si>
    <t>Lisa 2_Kulude_import_AMIF.1.01.23-0006_2025_06_30</t>
  </si>
  <si>
    <t xml:space="preserve">Lisa 2_Kulude_import_AMIF.1.01.23-0006_2025_05_31 </t>
  </si>
  <si>
    <t xml:space="preserve">Peab olema Lisa 2_Kulude_import_AMIF.1.01.23-0006_2025_05_31 </t>
  </si>
  <si>
    <t>Palgateatis juuni 2025</t>
  </si>
  <si>
    <t>Peab olema Lisa 2_Kulude_import_AMIF.1.01.23-0006_2025_06_30</t>
  </si>
  <si>
    <t>Sotsiaaltöötaja juuni  2025 töötasu ja puhkusetasu koos maksudega</t>
  </si>
  <si>
    <t>Lisa 2_Kulude_import_AMIF.1.01.23-0006_2025_07_31</t>
  </si>
  <si>
    <t>Peab olema Lisa 2_Kulude_import_AMIF.1.01.23-0006_2025_07_31</t>
  </si>
  <si>
    <t>Palgateatis juuli 2025</t>
  </si>
  <si>
    <t>Sotsiaaltöötaja juuli  2025 töötasu  ja puhkusetasu koos maksudega</t>
  </si>
  <si>
    <t>Lisa 2_Kulude_import_AMIF.1.01.23-0006_2025_08_30</t>
  </si>
  <si>
    <t>Peab olemaLisa 2_Kulude_import_AMIF.1.01.23-0006_2025_08_30</t>
  </si>
  <si>
    <t>Palgateatis august 2025</t>
  </si>
  <si>
    <t>Sotsiaaltöötaja augusti  2025 töötasu koos maksudega</t>
  </si>
  <si>
    <t>Lisa 2_Kulude_import_AMIF.1.01.23-0006_2025_09_30_parandus</t>
  </si>
  <si>
    <t>Peab olema Lisa 2_Kulude_import_AMIF.1.01.23-0006_2025_09_30_parandus</t>
  </si>
  <si>
    <t>Palgateatis september 2025</t>
  </si>
  <si>
    <t>Sotsiaaltöötaja september 2025 töötasu koos maksudega</t>
  </si>
  <si>
    <t>Lisa 2_Kulude_import_AMIF.1.01.23-0006_2025_10_31</t>
  </si>
  <si>
    <t>Peab olema Lisa 2_Kulude_import_AMIF.1.01.23-0006_2025_10_31</t>
  </si>
  <si>
    <t>Palgateatis oktoober 2025</t>
  </si>
  <si>
    <t>Sotsiaaltöötaja oktoober 2025 töötasu   koos maksudega</t>
  </si>
  <si>
    <t>Lisa 2_Kulude_import_AMIF.1.01.23-0006_2025_11_30</t>
  </si>
  <si>
    <t>Peab olemaLisa 2_Kulude_import_AMIF.1.01.23-0006_2025_11_30</t>
  </si>
  <si>
    <t>Sotsiaaltöötaja november 2025 töötasu   koos maksudega</t>
  </si>
  <si>
    <t>Palgateatis november 2025</t>
  </si>
  <si>
    <t>Lisa 2</t>
  </si>
  <si>
    <t>Lisa 2_Kulude_import_AMIF.1.01.23-0006_2025_12_31</t>
  </si>
  <si>
    <t>Peab olema Lisa 2_Lisa 2_Kulude_import_AMIF.1.01.23-0006_2025_12_31</t>
  </si>
  <si>
    <t>Palgateatis detsember 2025</t>
  </si>
  <si>
    <t>Sotsiaaltöötaja detsember 2025 töötasu   koos maksudega</t>
  </si>
  <si>
    <t>Lisa 2_Kulude_import_AMIF.1.01.23-0006_2026_01_31</t>
  </si>
  <si>
    <t>Peab olema Lisa 2_Kulude_import_AMIF.1.01.23-0006_2026_01_31</t>
  </si>
  <si>
    <t>Palgateatis jaanuar 2026</t>
  </si>
  <si>
    <t>Sotsiaaltöötaja  jaanuar 2026 töötasu   koos maksudega</t>
  </si>
  <si>
    <t>5.</t>
  </si>
  <si>
    <t>6.</t>
  </si>
  <si>
    <t>7.</t>
  </si>
  <si>
    <t>8.</t>
  </si>
  <si>
    <t>9.</t>
  </si>
  <si>
    <t>Kulu tekkimise kuu</t>
  </si>
  <si>
    <t>Kaudne kulu 5%</t>
  </si>
  <si>
    <t xml:space="preserve"> </t>
  </si>
  <si>
    <t>Projekt nr AMIF.1.01.23-0006 vabatahtlik tagastus 19.03.2026_Lisa 1</t>
  </si>
  <si>
    <t>Paranduskanne kajastada jaanuaris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</si>
</sst>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\ _k_r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186"/>
    </font>
    <font>
      <sz val="11"/>
      <color indexed="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0" fillId="2" borderId="0" xfId="0" applyFill="1"/>
    <xf numFmtId="4" fontId="0" fillId="0" borderId="1" xfId="0" applyNumberFormat="1" applyBorder="1"/>
    <xf numFmtId="2" fontId="0" fillId="0" borderId="1" xfId="0" applyNumberFormat="1" applyBorder="1"/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Border="1" applyAlignment="1">
      <alignment horizontal="center"/>
    </xf>
    <xf numFmtId="0" fontId="3" fillId="0" borderId="0" xfId="0" applyFont="1"/>
    <xf numFmtId="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>
      <alignment horizontal="center" vertical="center"/>
    </xf>
    <xf numFmtId="165" fontId="7" fillId="0" borderId="1" xfId="1" applyNumberFormat="1" applyFont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/>
    <xf numFmtId="4" fontId="2" fillId="4" borderId="1" xfId="0" applyNumberFormat="1" applyFont="1" applyFill="1" applyBorder="1"/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/>
    <xf numFmtId="164" fontId="6" fillId="0" borderId="1" xfId="0" applyNumberFormat="1" applyFont="1" applyBorder="1" applyAlignment="1">
      <alignment horizontal="center" vertical="center"/>
    </xf>
    <xf numFmtId="4" fontId="6" fillId="5" borderId="5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9" xfId="0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right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2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/>
    </xf>
    <xf numFmtId="4" fontId="7" fillId="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5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17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14" fillId="0" borderId="0" xfId="0" applyNumberFormat="1" applyFont="1"/>
    <xf numFmtId="0" fontId="14" fillId="0" borderId="0" xfId="0" applyFont="1"/>
    <xf numFmtId="0" fontId="2" fillId="0" borderId="1" xfId="0" applyFont="1" applyBorder="1" applyAlignment="1">
      <alignment horizontal="right"/>
    </xf>
    <xf numFmtId="0" fontId="0" fillId="5" borderId="2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allaad" xfId="0" builtinId="0"/>
    <cellStyle name="Normal_Ettemakse_taotlus_29.12.08" xfId="1" xr:uid="{59D2333C-6C18-4C17-A270-CC12FAFE6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KA/Finants%20-%20ja%20varahalduse%20&#252;ksus/Raamatupidamine/SKA_projektid/2_MarilinO/1T30-ASENDUS/1_MT%20aruanded/MT81%20(01.05.-31.05.2022)/MT81%20(01.05.-31.05.2022)_NR1_esitamiseks_+0,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hidden"/>
    </sheetNames>
    <sheetDataSet>
      <sheetData sheetId="0" refreshError="1"/>
      <sheetData sheetId="1" refreshError="1">
        <row r="2">
          <cell r="C2" t="str">
            <v>1. Asendushoolduse koolitused</v>
          </cell>
          <cell r="E2" t="str">
            <v>Kuludokument</v>
          </cell>
          <cell r="I2" t="str">
            <v>Sotsiaalkindlustusamet (70001975)</v>
          </cell>
          <cell r="K2" t="str">
            <v>1 17.04.2020 Muu leping - 211977 (1) (Sihtasutus Poliitikauuringute Keskus Praxis)</v>
          </cell>
        </row>
        <row r="3">
          <cell r="A3" t="str">
            <v>A&amp;A Lingua Osaühing (Töövõtja)</v>
          </cell>
          <cell r="B3" t="str">
            <v>10560680</v>
          </cell>
          <cell r="C3" t="str">
            <v>10. Otsene personalikulu enne 28.05.2015</v>
          </cell>
          <cell r="I3" t="str">
            <v>Sotsiaalministeerium (70001952)</v>
          </cell>
          <cell r="K3" t="str">
            <v>1.8-4.1.1/123 - 190863 (2) (Mittetulundusühing VIRUMAA TUGITEENUSED)</v>
          </cell>
        </row>
        <row r="4">
          <cell r="A4" t="str">
            <v>AKTAPRINT OÜ (Töövõtja)</v>
          </cell>
          <cell r="B4" t="str">
            <v>10640953</v>
          </cell>
          <cell r="C4" t="str">
            <v>12. Otsene personalikulu</v>
          </cell>
          <cell r="I4" t="str">
            <v>Tervise Arengu Instituut (70006292)</v>
          </cell>
          <cell r="K4" t="str">
            <v>1.8-4.1.1/124 - 190863 (3) (Febrec OÜ)</v>
          </cell>
        </row>
        <row r="5">
          <cell r="A5" t="str">
            <v>AS Ecoprint (Töövõtja)</v>
          </cell>
          <cell r="B5" t="str">
            <v>11407147</v>
          </cell>
          <cell r="C5" t="str">
            <v>13. Otsene personalikulu</v>
          </cell>
          <cell r="K5" t="str">
            <v>1.8-4.1.1/126 - 190863 (1) (MTÜ Suunatuli)</v>
          </cell>
        </row>
        <row r="6">
          <cell r="A6" t="str">
            <v>AS GoTravel (Töövõtja)</v>
          </cell>
          <cell r="B6" t="str">
            <v>10113159</v>
          </cell>
          <cell r="C6" t="str">
            <v>14. Otsene personalikulu</v>
          </cell>
          <cell r="K6" t="str">
            <v>1.8-4.1.1/181 - 197124 (1) (Sihtasutus Elva Laste- ja Perekeskus)</v>
          </cell>
        </row>
        <row r="7">
          <cell r="A7" t="str">
            <v>AS Võru Täht (Töövõtja)</v>
          </cell>
          <cell r="B7" t="str">
            <v>10255706</v>
          </cell>
          <cell r="C7" t="str">
            <v>17. Arendustegevused</v>
          </cell>
          <cell r="K7" t="str">
            <v>1.8-4.1.1/199 - 198820 (1) (Eesti Asenduskodu Töötajate Liit)</v>
          </cell>
        </row>
        <row r="8">
          <cell r="A8" t="str">
            <v>AS Äripäev (Töövõtja)</v>
          </cell>
          <cell r="B8" t="str">
            <v>10145981</v>
          </cell>
          <cell r="C8" t="str">
            <v>2. Asendushoolduse tugiteenuste osutamine ja kutselise erihoolduspere teenuse katsetamine</v>
          </cell>
          <cell r="K8" t="str">
            <v>12-5-2/45 - 155511 (3) (Tervise Arengu Instituut)</v>
          </cell>
        </row>
        <row r="9">
          <cell r="A9" t="str">
            <v>ATLEX OÜ (Töövõtja)</v>
          </cell>
          <cell r="B9" t="str">
            <v>10085109</v>
          </cell>
          <cell r="C9" t="str">
            <v>3. Asendushoolduse kvaliteedi tõstmine järelvalve tõhustamise kaudu</v>
          </cell>
          <cell r="K9" t="str">
            <v>15-5-2/9 - 159292 (1) (Officeday Estonia OÜ)</v>
          </cell>
        </row>
        <row r="10">
          <cell r="A10" t="str">
            <v>Adell Taevas OÜ (Töövõtja)</v>
          </cell>
          <cell r="B10" t="str">
            <v>10060552</v>
          </cell>
          <cell r="C10" t="str">
            <v>4. Teavitustegevused</v>
          </cell>
          <cell r="K10" t="str">
            <v>16-5-2/10 - 169586 (2) (OÜ Tiido ja Partnerid Keeleagentuur)</v>
          </cell>
        </row>
        <row r="11">
          <cell r="A11" t="str">
            <v>Aktsiaselts ESTRAVEL (Töövõtja)</v>
          </cell>
          <cell r="B11" t="str">
            <v>10325720</v>
          </cell>
          <cell r="C11" t="str">
            <v>8. Jaotamata eelarve</v>
          </cell>
          <cell r="K11" t="str">
            <v>16-5-2/9 - 169586 (1) (A&amp;A Lingua Osaühing)</v>
          </cell>
        </row>
        <row r="12">
          <cell r="A12" t="str">
            <v>Aktsiaselts Eesti Post (Töövõtja)</v>
          </cell>
          <cell r="B12" t="str">
            <v>10328799</v>
          </cell>
          <cell r="C12" t="str">
            <v>9. Järelhooduse arendamine</v>
          </cell>
          <cell r="K12" t="str">
            <v>17-2-15/244 - 185467 (2) (Ingrid Sindi)</v>
          </cell>
        </row>
        <row r="13">
          <cell r="A13" t="str">
            <v>Aktsiaselts Orient Kontorikaubad (Töövõtja)</v>
          </cell>
          <cell r="B13" t="str">
            <v>10522366</v>
          </cell>
          <cell r="K13" t="str">
            <v>17-2-15/245 - 184188 (6) (Sirje Agan Koolitus OÜ)</v>
          </cell>
        </row>
        <row r="14">
          <cell r="A14" t="str">
            <v>CWT Estonia AS (Töövõtja)</v>
          </cell>
          <cell r="B14" t="str">
            <v>10417646</v>
          </cell>
          <cell r="K14" t="str">
            <v>17-2-15/246 - 184188 (2) (Eesti Asenduskodu Töötajate Liit)</v>
          </cell>
        </row>
        <row r="15">
          <cell r="A15" t="str">
            <v>Circle K Eesti Aktsiaselts (Töövõtja)</v>
          </cell>
          <cell r="B15" t="str">
            <v>10180925</v>
          </cell>
          <cell r="K15" t="str">
            <v>17-2-15/247 - 185467 (1) (osaühing Reiting PR)</v>
          </cell>
        </row>
        <row r="16">
          <cell r="A16" t="str">
            <v>Eesti Asenduskodu Töötajate Liit (Töövõtja)</v>
          </cell>
          <cell r="B16" t="str">
            <v>80298781</v>
          </cell>
          <cell r="K16" t="str">
            <v>17-2-15/248 - 184188 (1) (OÜ Projektiekspert)</v>
          </cell>
        </row>
        <row r="17">
          <cell r="A17" t="str">
            <v>Eiffel Meedia OÜ (Töövõtja)</v>
          </cell>
          <cell r="B17" t="str">
            <v>11368499</v>
          </cell>
          <cell r="K17" t="str">
            <v>17-2-15/255 - 184188 (7) (Julia Kovalenko-Djagijeva)</v>
          </cell>
        </row>
        <row r="18">
          <cell r="A18" t="str">
            <v>Ene Pill (Töövõtja)</v>
          </cell>
          <cell r="B18" t="str">
            <v>11748032</v>
          </cell>
          <cell r="K18" t="str">
            <v>17-2-15/256 - 184188 (5) (Kiira Gornischeff)</v>
          </cell>
        </row>
        <row r="19">
          <cell r="A19" t="str">
            <v>Enel Kotli (Töövõtja)</v>
          </cell>
          <cell r="B19" t="str">
            <v>47108215228</v>
          </cell>
          <cell r="K19" t="str">
            <v>17-2-15/30 - 184188 (3) (Ene Pill)</v>
          </cell>
        </row>
        <row r="20">
          <cell r="A20" t="str">
            <v>Eve Kruzman (Töövõtja)</v>
          </cell>
          <cell r="B20" t="str">
            <v>46107022280</v>
          </cell>
          <cell r="K20" t="str">
            <v>17-2-15/332 - 191387 (1) (Reet Rääk)</v>
          </cell>
        </row>
        <row r="21">
          <cell r="A21" t="str">
            <v>Eve Muru (Töövõtja)</v>
          </cell>
          <cell r="B21" t="str">
            <v>47010022727</v>
          </cell>
          <cell r="K21" t="str">
            <v>17-2-15/333 - 191387 (2) (Kirsti Mägi)</v>
          </cell>
        </row>
        <row r="22">
          <cell r="A22" t="str">
            <v>Febrec OÜ (Töövõtja)</v>
          </cell>
          <cell r="B22" t="str">
            <v>14002356</v>
          </cell>
          <cell r="K22" t="str">
            <v>17-2-15/334 - 191387 (4) (Keiu Kaljujärv)</v>
          </cell>
        </row>
        <row r="23">
          <cell r="A23" t="str">
            <v>Helen Alton (Töövõtja)</v>
          </cell>
          <cell r="B23" t="str">
            <v>47210180220</v>
          </cell>
          <cell r="K23" t="str">
            <v>17-2-15/335 - 191387 (3) (Tiina Kivirüüt)</v>
          </cell>
        </row>
        <row r="24">
          <cell r="A24" t="str">
            <v>Helen Hiie (Töövõtja)</v>
          </cell>
          <cell r="B24" t="str">
            <v>47504230238</v>
          </cell>
          <cell r="K24" t="str">
            <v>17-2-15/336 - 191387 (6) (Helen Hiie)</v>
          </cell>
        </row>
        <row r="25">
          <cell r="A25" t="str">
            <v>IP Kõnekeskuste OÜ (Töövõtja)</v>
          </cell>
          <cell r="B25" t="str">
            <v>10859769</v>
          </cell>
          <cell r="K25" t="str">
            <v>17-2-15/337 - 191387 (5) (Pille Teder)</v>
          </cell>
        </row>
        <row r="26">
          <cell r="A26" t="str">
            <v>Idea Media OÜ (Töövõtja)</v>
          </cell>
          <cell r="B26" t="str">
            <v>10899728</v>
          </cell>
          <cell r="K26" t="str">
            <v>17-2-15/340 - 191387 (16) (Maire Lehikoinen)</v>
          </cell>
        </row>
        <row r="27">
          <cell r="A27" t="str">
            <v>Infotark AS (Töövõtja)</v>
          </cell>
          <cell r="B27" t="str">
            <v>10047988</v>
          </cell>
          <cell r="K27" t="str">
            <v>17-2-15/341 - 191387 (15) (Pille Korsten)</v>
          </cell>
        </row>
        <row r="28">
          <cell r="A28" t="str">
            <v>Ingrid Sindi (Töövõtja)</v>
          </cell>
          <cell r="B28" t="str">
            <v>47704246037</v>
          </cell>
          <cell r="K28" t="str">
            <v>17-2-15/343 - 191387 (9) (Kristiina Vainomäe)</v>
          </cell>
        </row>
        <row r="29">
          <cell r="A29" t="str">
            <v>Inna Klaos (Töövõtja)</v>
          </cell>
          <cell r="B29" t="str">
            <v>46902080315</v>
          </cell>
          <cell r="K29" t="str">
            <v>17-2-15/346 - 191387 (7) (Inna Klaos)</v>
          </cell>
        </row>
        <row r="30">
          <cell r="A30" t="str">
            <v>Julia Kovalenko-Djagijeva (Töövõtja)</v>
          </cell>
          <cell r="B30" t="str">
            <v>47806020293</v>
          </cell>
          <cell r="K30" t="str">
            <v>17-2-15/347 - 191387 (8) (Merike Peri)</v>
          </cell>
        </row>
        <row r="31">
          <cell r="A31" t="str">
            <v>Kati Valma (Töövõtja)</v>
          </cell>
          <cell r="B31" t="str">
            <v>47101286010</v>
          </cell>
          <cell r="K31" t="str">
            <v>17-2-15/348 - 191387 (13) (Helen Alton)</v>
          </cell>
        </row>
        <row r="32">
          <cell r="A32" t="str">
            <v>Keiu Kaljujärv (Töövõtja)</v>
          </cell>
          <cell r="B32" t="str">
            <v>47410302721</v>
          </cell>
          <cell r="K32" t="str">
            <v>17-2-15/349 - 191387 (14) (Mare Kangur)</v>
          </cell>
        </row>
        <row r="33">
          <cell r="A33" t="str">
            <v>Kiira Gornischeff (Töövõtja)</v>
          </cell>
          <cell r="B33" t="str">
            <v>48609130262</v>
          </cell>
          <cell r="K33" t="str">
            <v>17-2-15/350 - 191387 (10) (Enel Kotli)</v>
          </cell>
        </row>
        <row r="34">
          <cell r="A34" t="str">
            <v>Kirsti Mägi (Töövõtja)</v>
          </cell>
          <cell r="B34" t="str">
            <v>46907094716</v>
          </cell>
          <cell r="K34" t="str">
            <v>17-2-15/351 - 191387 (18) (Ljubov Suhhanova)</v>
          </cell>
        </row>
        <row r="35">
          <cell r="A35" t="str">
            <v>Kristiina Vainomäe (Töövõtja)</v>
          </cell>
          <cell r="B35" t="str">
            <v>47601252735</v>
          </cell>
          <cell r="K35" t="str">
            <v>17-2-15/352 - 191387 (12) (Kati Valma)</v>
          </cell>
        </row>
        <row r="36">
          <cell r="A36" t="str">
            <v>Ljubov Suhhanova (Töövõtja)</v>
          </cell>
          <cell r="B36" t="str">
            <v>47602150273</v>
          </cell>
          <cell r="K36" t="str">
            <v>17-2-15/353 - 191387 (17) (Eve Kruzman)</v>
          </cell>
        </row>
        <row r="37">
          <cell r="A37" t="str">
            <v>MTÜ Suunatuli (Töövõtja)</v>
          </cell>
          <cell r="B37" t="str">
            <v>80428278</v>
          </cell>
          <cell r="K37" t="str">
            <v>17-2-15/356 - 191387 (11) (Eve Muru)</v>
          </cell>
        </row>
        <row r="38">
          <cell r="A38" t="str">
            <v>Maire Lehikoinen (Töövõtja)</v>
          </cell>
          <cell r="B38" t="str">
            <v>46206204226</v>
          </cell>
          <cell r="K38" t="str">
            <v>17-2-16/187 - 184434 (1) (TURU-UURINGUTE AKTSIASELTS)</v>
          </cell>
        </row>
        <row r="39">
          <cell r="A39" t="str">
            <v>Mare Kangur (Töövõtja)</v>
          </cell>
          <cell r="B39" t="str">
            <v>45905130234</v>
          </cell>
          <cell r="K39" t="str">
            <v>18-2-14/10 - 190767 (1) (Adell Taevas OÜ)</v>
          </cell>
        </row>
        <row r="40">
          <cell r="A40" t="str">
            <v>Merike Peri (Töövõtja)</v>
          </cell>
          <cell r="B40" t="str">
            <v>45112162236</v>
          </cell>
          <cell r="K40" t="str">
            <v>18-2-14/21 - 193779 (1) (AS Äripäev)</v>
          </cell>
        </row>
        <row r="41">
          <cell r="A41" t="str">
            <v>Mittetulundusühing Moreno Keskus (Töövõtja)</v>
          </cell>
          <cell r="B41" t="str">
            <v>80049049</v>
          </cell>
          <cell r="K41" t="str">
            <v>18-2-14/22 - 193779 (2) (AKTAPRINT OÜ)</v>
          </cell>
        </row>
        <row r="42">
          <cell r="A42" t="str">
            <v>Mittetulundusühing Oma Pere (Töövõtja)</v>
          </cell>
          <cell r="B42" t="str">
            <v>80262027</v>
          </cell>
          <cell r="K42" t="str">
            <v>18-2-14/5 - 193474 (2) (OÜ Tiido ja Partnerid Keeleagentuur)</v>
          </cell>
        </row>
        <row r="43">
          <cell r="A43" t="str">
            <v>Mittetulundusühing VIRUMAA TUGITEENUSED (Töövõtja)</v>
          </cell>
          <cell r="B43" t="str">
            <v>80245721</v>
          </cell>
          <cell r="K43" t="str">
            <v>18-2-14/6 - 193474 (1) (Sunny Galandrex Tõlkebüroo OÜ)</v>
          </cell>
        </row>
        <row r="44">
          <cell r="A44" t="str">
            <v>Officeday Estonia OÜ (Töövõtja)</v>
          </cell>
          <cell r="B44" t="str">
            <v>11279502</v>
          </cell>
          <cell r="K44" t="str">
            <v>18-2-14/7 - 193474 (3) (Eiffel Meedia OÜ)</v>
          </cell>
        </row>
        <row r="45">
          <cell r="A45" t="str">
            <v>OÜ Keerub (Töövõtja)</v>
          </cell>
          <cell r="B45" t="str">
            <v>12427146</v>
          </cell>
          <cell r="K45" t="str">
            <v>19-2-14/18 - 206788 (1) (AS Ecoprint)</v>
          </cell>
        </row>
        <row r="46">
          <cell r="A46" t="str">
            <v>OÜ Projektiekspert (Töövõtja)</v>
          </cell>
          <cell r="B46" t="str">
            <v>10893683</v>
          </cell>
          <cell r="K46" t="str">
            <v>19-2-14/20 - 206788 (2) (AKTAPRINT OÜ)</v>
          </cell>
        </row>
        <row r="47">
          <cell r="A47" t="str">
            <v>OÜ Puffet Invest (Töövõtja)</v>
          </cell>
          <cell r="B47" t="str">
            <v>10672835</v>
          </cell>
          <cell r="K47" t="str">
            <v>19-2-14/205 - 214955 (1) (Aktsiaselts Eesti Post)</v>
          </cell>
        </row>
        <row r="48">
          <cell r="A48" t="str">
            <v>OÜ Tiido ja Partnerid Keeleagentuur (Töövõtja)</v>
          </cell>
          <cell r="B48" t="str">
            <v>10685944</v>
          </cell>
          <cell r="K48" t="str">
            <v>19-2-14/25 - 207909 (2) (ATLEX OÜ)</v>
          </cell>
        </row>
        <row r="49">
          <cell r="A49" t="str">
            <v>Pille Korsten (Töövõtja)</v>
          </cell>
          <cell r="B49" t="str">
            <v>48103232012</v>
          </cell>
          <cell r="K49" t="str">
            <v>19-2-14/5 - 202711 (1) (Reisieksperdi Aktsiaselts)</v>
          </cell>
        </row>
        <row r="50">
          <cell r="A50" t="str">
            <v>Pille Teder (Töövõtja)</v>
          </cell>
          <cell r="B50" t="str">
            <v>47901120299</v>
          </cell>
          <cell r="K50" t="str">
            <v>2-4_0100 - 194541 (2) (CWT Estonia AS)</v>
          </cell>
        </row>
        <row r="51">
          <cell r="A51" t="str">
            <v>Reet Rääk (Töövõtja)</v>
          </cell>
          <cell r="B51" t="str">
            <v>45301100343</v>
          </cell>
          <cell r="K51" t="str">
            <v>20-2-14/10 - 217346 (1) (CWT Estonia AS)</v>
          </cell>
        </row>
        <row r="52">
          <cell r="A52" t="str">
            <v>Reisieksperdi Aktsiaselts (Töövõtja)</v>
          </cell>
          <cell r="B52" t="str">
            <v>10101104</v>
          </cell>
          <cell r="K52" t="str">
            <v>20-2-14/113 - 224606 (2) (AS Ecoprint)</v>
          </cell>
        </row>
        <row r="53">
          <cell r="A53" t="str">
            <v>Sihtasutus Elva Laste- ja Perekeskus (Töövõtja)</v>
          </cell>
          <cell r="B53" t="str">
            <v>90011023</v>
          </cell>
          <cell r="K53" t="str">
            <v>20-2-14/114 - 224606 (1) (Trükiteenused OÜ)</v>
          </cell>
        </row>
        <row r="54">
          <cell r="A54" t="str">
            <v>Sihtasutus Poliitikauuringute Keskus Praxis (Töövõtja)</v>
          </cell>
          <cell r="B54" t="str">
            <v>90005952</v>
          </cell>
          <cell r="K54" t="str">
            <v>20-2-14/2 - 217235 (1) (Reisieksperdi Aktsiaselts)</v>
          </cell>
        </row>
        <row r="55">
          <cell r="A55" t="str">
            <v>Sirje Agan Koolitus OÜ (Töövõtja)</v>
          </cell>
          <cell r="B55" t="str">
            <v>11419771</v>
          </cell>
          <cell r="K55" t="str">
            <v>20-2-14/4 - 216964 (1) (Eiffel Meedia OÜ)</v>
          </cell>
        </row>
        <row r="56">
          <cell r="A56" t="str">
            <v>Sotsiaalkindlustusamet (Partner)</v>
          </cell>
          <cell r="B56" t="str">
            <v>70001975</v>
          </cell>
          <cell r="K56" t="str">
            <v>Hankeleping nr 11-2/328-1 - 206605 (2-1) (IP Kõnekeskuste OÜ)</v>
          </cell>
        </row>
        <row r="57">
          <cell r="A57" t="str">
            <v>Sotsiaalministeerium (Taotleja)</v>
          </cell>
          <cell r="B57" t="str">
            <v>70001952</v>
          </cell>
          <cell r="K57" t="str">
            <v>Hankeleping nr 156 - 169637 (1-1) (Mittetulundusühing Oma Pere)</v>
          </cell>
        </row>
        <row r="58">
          <cell r="A58" t="str">
            <v>Sunny Galandrex Tõlkebüroo OÜ (Töövõtja)</v>
          </cell>
          <cell r="B58" t="str">
            <v>10260618</v>
          </cell>
          <cell r="K58" t="str">
            <v>Kantseleitarvete ostmine raamleping Aktsiaselts Orient Kontorikaubad - 205877 (1) (Aktsiaselts Orient Kontorikaubad)</v>
          </cell>
        </row>
        <row r="59">
          <cell r="A59" t="str">
            <v>TURU-UURINGUTE AKTSIASELTS (Töövõtja)</v>
          </cell>
          <cell r="B59" t="str">
            <v>10220984</v>
          </cell>
          <cell r="K59" t="str">
            <v>Kantseleitarvete ostmine raamleping Infotark AS - 205877 (4) (Infotark AS)</v>
          </cell>
        </row>
        <row r="60">
          <cell r="A60" t="str">
            <v>Tallinna Ülikool (Töövõtja)</v>
          </cell>
          <cell r="B60" t="str">
            <v>74000122</v>
          </cell>
          <cell r="K60" t="str">
            <v>Kantseleitarvete ostmine raamleping Officeday Estonia OÜ - 205877 (2) (Officeday Estonia OÜ)</v>
          </cell>
        </row>
        <row r="61">
          <cell r="A61" t="str">
            <v>Tartu Ülikool (Töövõtja)</v>
          </cell>
          <cell r="B61" t="str">
            <v>74001073</v>
          </cell>
          <cell r="K61" t="str">
            <v>Konverentside, seminaride, koolituste korraldamine - 178940 (1) (Reisieksperdi Aktsiaselts)</v>
          </cell>
        </row>
        <row r="62">
          <cell r="A62" t="str">
            <v>Tervise Arengu Instituut (Partner)</v>
          </cell>
          <cell r="B62" t="str">
            <v>70006292</v>
          </cell>
          <cell r="K62" t="str">
            <v>Perepõhise asendushoolduse koolitusprogrammi PRIDE analüüs - 166589 (1) (Tartu Ülikool)</v>
          </cell>
        </row>
        <row r="63">
          <cell r="A63" t="str">
            <v>Tervise Arengu Instituut (Töövõtja)</v>
          </cell>
          <cell r="B63" t="str">
            <v>70006292</v>
          </cell>
          <cell r="K63" t="str">
            <v>RAAMLEPING nr 11.1-2/725-1 - 215821 (6) (OÜ Tiido ja Partnerid Keeleagentuur)</v>
          </cell>
        </row>
        <row r="64">
          <cell r="A64" t="str">
            <v>Tiina Kivirüüt (Töövõtja)</v>
          </cell>
          <cell r="B64" t="str">
            <v>45308182739</v>
          </cell>
          <cell r="K64" t="str">
            <v>Raamleping AS Estravel - 212165 (2) (Aktsiaselts ESTRAVEL)</v>
          </cell>
        </row>
        <row r="65">
          <cell r="A65" t="str">
            <v>Trükiteenused OÜ (Töövõtja)</v>
          </cell>
          <cell r="B65" t="str">
            <v>11691421</v>
          </cell>
          <cell r="K65" t="str">
            <v>Raamleping AS Go Travel - 212165 (1) (AS GoTravel)</v>
          </cell>
        </row>
        <row r="66">
          <cell r="A66" t="str">
            <v>aktsiaselts Idea AD (Töövõtja)</v>
          </cell>
          <cell r="B66" t="str">
            <v>10057053</v>
          </cell>
          <cell r="K66" t="str">
            <v>Raamleping nr 1.8-2/227 - 175348 (1) (OÜ Keerub)</v>
          </cell>
        </row>
        <row r="67">
          <cell r="A67" t="str">
            <v>osaühing Reiting PR (Töövõtja)</v>
          </cell>
          <cell r="B67" t="str">
            <v>10023806</v>
          </cell>
          <cell r="K67" t="str">
            <v>Raamleping nr 1.8-2/230 - 175348 (2) (Febrec OÜ)</v>
          </cell>
        </row>
        <row r="68">
          <cell r="K68" t="str">
            <v>Raamleping nr 156 - 169637 (1) (Mittetulundusühing Oma Pere)</v>
          </cell>
        </row>
        <row r="69">
          <cell r="K69" t="str">
            <v>Raamleping nr 173 - 171467 (1) (OÜ Keerub)</v>
          </cell>
        </row>
        <row r="70">
          <cell r="K70" t="str">
            <v>Raamleping nr 229 - 174879 (1) (Mittetulundusühing Moreno Keskus)</v>
          </cell>
        </row>
        <row r="71">
          <cell r="K71" t="str">
            <v>Raamleping nr 9-6/0005 - 181797 (1) (Infotark AS)</v>
          </cell>
        </row>
        <row r="72">
          <cell r="K72" t="str">
            <v>Raamlepingu nr 3-9/1864-1 - 206605 (2) (IP Kõnekeskuste OÜ)</v>
          </cell>
        </row>
        <row r="73">
          <cell r="K73" t="str">
            <v>Reisikorraldamisteenuste hankimine - 155144 (1) (CWT Estonia AS)</v>
          </cell>
        </row>
        <row r="74">
          <cell r="K74" t="str">
            <v>Seminaride, koolituste, konverentside korraldamise teenuse hankimine - 146154 (1) (Aktsiaselts ESTRAVEL)</v>
          </cell>
        </row>
        <row r="75">
          <cell r="K75" t="str">
            <v>Sotsiaalkindlustusamet _HL_20191018 - 213550 (1) (Circle K Eesti Aktsiaselts)</v>
          </cell>
        </row>
        <row r="76">
          <cell r="K76" t="str">
            <v>Trükiste kirjastamisteenuse hankimine - 155511 (1) (AS Võru Täht)</v>
          </cell>
        </row>
        <row r="77">
          <cell r="K77" t="str">
            <v>Trükiste kirjastamisteenuse hankimine - 155511 (1) (ATLEX OÜ)</v>
          </cell>
        </row>
        <row r="78">
          <cell r="K78" t="str">
            <v>Trükiste kirjastamisteenuse hankimine - 155511 (2) (OÜ Puffet Invest)</v>
          </cell>
        </row>
        <row r="79">
          <cell r="K79" t="str">
            <v>Töövõtuleping - 225420 (1) (Idea Media OÜ)</v>
          </cell>
        </row>
        <row r="80">
          <cell r="K80" t="str">
            <v>Töövõtuleping - 225420 (1) (aktsiaselts Idea AD)</v>
          </cell>
        </row>
        <row r="81">
          <cell r="K81" t="str">
            <v>Töövõtuleping nr 1.8-2/7285 - 169704 (1) (Sihtasutus Poliitikauuringute Keskus Praxis)</v>
          </cell>
        </row>
        <row r="82">
          <cell r="K82" t="str">
            <v>töövõtuleping nr 1.8-4.1.1/144 - 194795 (1) (Tallinna Ülikool)</v>
          </cell>
        </row>
        <row r="83">
          <cell r="K83" t="str">
            <v>Leping puudub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29576-FFD8-4BA2-A4F4-3AF8286E9D59}">
  <dimension ref="A2:G16"/>
  <sheetViews>
    <sheetView workbookViewId="0">
      <selection activeCell="D8" sqref="D8"/>
    </sheetView>
  </sheetViews>
  <sheetFormatPr defaultRowHeight="15" x14ac:dyDescent="0.25"/>
  <cols>
    <col min="1" max="1" width="3.7109375" customWidth="1"/>
    <col min="2" max="2" width="21.5703125" customWidth="1"/>
    <col min="3" max="3" width="11" bestFit="1" customWidth="1"/>
    <col min="4" max="4" width="12" bestFit="1" customWidth="1"/>
    <col min="5" max="5" width="12" customWidth="1"/>
    <col min="7" max="7" width="15.85546875" customWidth="1"/>
  </cols>
  <sheetData>
    <row r="2" spans="1:7" ht="15.75" x14ac:dyDescent="0.25">
      <c r="A2" s="8" t="s">
        <v>91</v>
      </c>
    </row>
    <row r="3" spans="1:7" ht="15.75" x14ac:dyDescent="0.25">
      <c r="A3" s="8"/>
    </row>
    <row r="4" spans="1:7" ht="30" x14ac:dyDescent="0.25">
      <c r="B4" s="5" t="s">
        <v>88</v>
      </c>
      <c r="C4" s="5" t="s">
        <v>1</v>
      </c>
      <c r="D4" s="47" t="s">
        <v>89</v>
      </c>
      <c r="E4" s="5" t="s">
        <v>38</v>
      </c>
      <c r="F4" s="5" t="s">
        <v>0</v>
      </c>
    </row>
    <row r="5" spans="1:7" x14ac:dyDescent="0.25">
      <c r="A5" s="7" t="s">
        <v>2</v>
      </c>
      <c r="B5" s="46">
        <v>45778</v>
      </c>
      <c r="C5" s="3">
        <f>'05.2025'!R11</f>
        <v>509.73</v>
      </c>
      <c r="D5" s="3">
        <f>'05.2025'!S11</f>
        <v>25.489999999999995</v>
      </c>
      <c r="E5" s="4">
        <v>0</v>
      </c>
      <c r="F5" s="6">
        <f>C5+D5+E5</f>
        <v>535.22</v>
      </c>
      <c r="G5" s="52" t="s">
        <v>92</v>
      </c>
    </row>
    <row r="6" spans="1:7" x14ac:dyDescent="0.25">
      <c r="A6" s="7" t="s">
        <v>3</v>
      </c>
      <c r="B6" s="46">
        <v>45809</v>
      </c>
      <c r="C6" s="3">
        <f>'06.2025'!R11</f>
        <v>445.56000000000017</v>
      </c>
      <c r="D6" s="3">
        <f>'06.2025'!S11</f>
        <v>22.279999999999987</v>
      </c>
      <c r="E6" s="4">
        <v>0</v>
      </c>
      <c r="F6" s="6">
        <f t="shared" ref="F6:F13" si="0">C6+D6+E6</f>
        <v>467.84000000000015</v>
      </c>
      <c r="G6" s="52"/>
    </row>
    <row r="7" spans="1:7" x14ac:dyDescent="0.25">
      <c r="A7" s="7" t="s">
        <v>37</v>
      </c>
      <c r="B7" s="46">
        <v>45839</v>
      </c>
      <c r="C7" s="3">
        <f>'07.2025'!R13</f>
        <v>482.42000000000007</v>
      </c>
      <c r="D7" s="3">
        <f>'07.2025'!S13</f>
        <v>24.120000000000005</v>
      </c>
      <c r="E7" s="4">
        <v>0</v>
      </c>
      <c r="F7" s="6">
        <f t="shared" si="0"/>
        <v>506.54000000000008</v>
      </c>
      <c r="G7" s="52"/>
    </row>
    <row r="8" spans="1:7" x14ac:dyDescent="0.25">
      <c r="A8" s="7" t="s">
        <v>39</v>
      </c>
      <c r="B8" s="46">
        <v>45870</v>
      </c>
      <c r="C8" s="3">
        <f>'08.2025'!R12</f>
        <v>635.55000000000018</v>
      </c>
      <c r="D8" s="3">
        <f>'08.2025'!S12</f>
        <v>31.769999999999996</v>
      </c>
      <c r="E8" s="4">
        <v>0</v>
      </c>
      <c r="F8" s="6">
        <f t="shared" si="0"/>
        <v>667.32000000000016</v>
      </c>
      <c r="G8" s="52"/>
    </row>
    <row r="9" spans="1:7" x14ac:dyDescent="0.25">
      <c r="A9" s="7" t="s">
        <v>83</v>
      </c>
      <c r="B9" s="46">
        <v>45901</v>
      </c>
      <c r="C9" s="3">
        <f>'09.2025'!R11</f>
        <v>669</v>
      </c>
      <c r="D9" s="3">
        <f>'09.2025'!S11</f>
        <v>33.449999999999989</v>
      </c>
      <c r="E9" s="4">
        <v>0</v>
      </c>
      <c r="F9" s="6">
        <f t="shared" si="0"/>
        <v>702.45</v>
      </c>
      <c r="G9" s="52"/>
    </row>
    <row r="10" spans="1:7" x14ac:dyDescent="0.25">
      <c r="A10" s="7" t="s">
        <v>84</v>
      </c>
      <c r="B10" s="46">
        <v>45931</v>
      </c>
      <c r="C10" s="3">
        <f>'10.2025'!R11</f>
        <v>669</v>
      </c>
      <c r="D10" s="3">
        <f>'10.2025'!S11</f>
        <v>33.449999999999989</v>
      </c>
      <c r="E10" s="4">
        <v>0</v>
      </c>
      <c r="F10" s="6">
        <f t="shared" si="0"/>
        <v>702.45</v>
      </c>
      <c r="G10" s="52"/>
    </row>
    <row r="11" spans="1:7" x14ac:dyDescent="0.25">
      <c r="A11" s="7" t="s">
        <v>85</v>
      </c>
      <c r="B11" s="46">
        <v>45962</v>
      </c>
      <c r="C11" s="4">
        <f>'11.2025'!R11</f>
        <v>-669</v>
      </c>
      <c r="D11" s="4">
        <f>'11.2025'!S11</f>
        <v>-33.449999999999989</v>
      </c>
      <c r="E11" s="4">
        <v>0</v>
      </c>
      <c r="F11" s="6">
        <f t="shared" si="0"/>
        <v>-702.45</v>
      </c>
      <c r="G11" s="52"/>
    </row>
    <row r="12" spans="1:7" x14ac:dyDescent="0.25">
      <c r="A12" s="7" t="s">
        <v>86</v>
      </c>
      <c r="B12" s="46">
        <v>45992</v>
      </c>
      <c r="C12" s="4">
        <f>'12.2025'!R11</f>
        <v>-669</v>
      </c>
      <c r="D12" s="4">
        <f>'12.2025'!S11</f>
        <v>-33.449999999999989</v>
      </c>
      <c r="E12" s="4">
        <v>0</v>
      </c>
      <c r="F12" s="6">
        <f t="shared" si="0"/>
        <v>-702.45</v>
      </c>
      <c r="G12" s="52"/>
    </row>
    <row r="13" spans="1:7" x14ac:dyDescent="0.25">
      <c r="A13" s="7" t="s">
        <v>87</v>
      </c>
      <c r="B13" s="46">
        <v>46023</v>
      </c>
      <c r="C13" s="4">
        <f>'01.2026'!R11</f>
        <v>-669</v>
      </c>
      <c r="D13" s="4">
        <f>'01.2026'!S11</f>
        <v>-33.449999999999989</v>
      </c>
      <c r="E13" s="4">
        <v>0</v>
      </c>
      <c r="F13" s="6">
        <f t="shared" si="0"/>
        <v>-702.45</v>
      </c>
    </row>
    <row r="14" spans="1:7" x14ac:dyDescent="0.25">
      <c r="A14" s="51" t="s">
        <v>0</v>
      </c>
      <c r="B14" s="51"/>
      <c r="C14" s="17">
        <f t="shared" ref="C14:D14" si="1">SUM(C5:C13)</f>
        <v>1404.2600000000002</v>
      </c>
      <c r="D14" s="17">
        <f t="shared" si="1"/>
        <v>70.20999999999998</v>
      </c>
      <c r="E14" s="17">
        <f>SUM(E5:E13)</f>
        <v>0</v>
      </c>
      <c r="F14" s="16">
        <f>SUM(F5:F13)</f>
        <v>1474.4700000000009</v>
      </c>
    </row>
    <row r="16" spans="1:7" x14ac:dyDescent="0.25">
      <c r="C16" s="49">
        <f>'05.2025'!R11+'06.2025'!R11+'07.2025'!R13+'08.2025'!R12+'09.2025'!R11+'10.2025'!R11+'11.2025'!R11+'12.2025'!R11+'01.2026'!R11</f>
        <v>1404.2600000000002</v>
      </c>
      <c r="D16" s="49">
        <f>'05.2025'!S11+'06.2025'!S11+'07.2025'!S13+'08.2025'!S12+'09.2025'!S11+'10.2025'!S11+'11.2025'!S11+'12.2025'!S11+'01.2026'!S11</f>
        <v>70.20999999999998</v>
      </c>
      <c r="E16" s="50"/>
      <c r="F16" s="49">
        <f>C16+D16</f>
        <v>1474.4700000000003</v>
      </c>
    </row>
  </sheetData>
  <sheetProtection sheet="1" objects="1" scenarios="1"/>
  <mergeCells count="2">
    <mergeCell ref="A14:B14"/>
    <mergeCell ref="G5:G12"/>
  </mergeCells>
  <phoneticPr fontId="13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5DF8-5B27-4DC6-A0FC-242093CB2F2F}">
  <dimension ref="A2:T11"/>
  <sheetViews>
    <sheetView topLeftCell="H5" workbookViewId="0">
      <selection activeCell="Q17" sqref="Q17"/>
    </sheetView>
  </sheetViews>
  <sheetFormatPr defaultRowHeight="15" x14ac:dyDescent="0.25"/>
  <cols>
    <col min="1" max="1" width="8.28515625" customWidth="1"/>
    <col min="2" max="2" width="10.5703125" customWidth="1"/>
    <col min="3" max="3" width="24" customWidth="1"/>
    <col min="4" max="4" width="16.28515625" customWidth="1"/>
    <col min="5" max="5" width="12.5703125" customWidth="1"/>
    <col min="6" max="6" width="10.42578125" customWidth="1"/>
    <col min="7" max="7" width="13" customWidth="1"/>
    <col min="8" max="8" width="10.7109375" customWidth="1"/>
    <col min="10" max="10" width="23.28515625" bestFit="1" customWidth="1"/>
    <col min="11" max="11" width="16" customWidth="1"/>
    <col min="12" max="12" width="12.5703125" customWidth="1"/>
    <col min="14" max="14" width="16.7109375" customWidth="1"/>
    <col min="15" max="15" width="22.7109375" customWidth="1"/>
    <col min="16" max="16" width="12.7109375" customWidth="1"/>
  </cols>
  <sheetData>
    <row r="2" spans="1:20" x14ac:dyDescent="0.25">
      <c r="A2" s="1" t="s">
        <v>74</v>
      </c>
    </row>
    <row r="3" spans="1:20" x14ac:dyDescent="0.25">
      <c r="A3" t="s">
        <v>40</v>
      </c>
    </row>
    <row r="4" spans="1:20" x14ac:dyDescent="0.25">
      <c r="A4" s="1" t="s">
        <v>41</v>
      </c>
      <c r="C4" t="s">
        <v>79</v>
      </c>
    </row>
    <row r="5" spans="1:20" ht="89.25" x14ac:dyDescent="0.25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0" t="s">
        <v>19</v>
      </c>
      <c r="I5" s="10" t="s">
        <v>20</v>
      </c>
      <c r="J5" s="10" t="s">
        <v>21</v>
      </c>
      <c r="K5" s="10" t="s">
        <v>22</v>
      </c>
      <c r="L5" s="10" t="s">
        <v>23</v>
      </c>
      <c r="M5" s="10" t="s">
        <v>24</v>
      </c>
      <c r="N5" s="10" t="s">
        <v>25</v>
      </c>
      <c r="O5" s="11" t="s">
        <v>26</v>
      </c>
      <c r="P5" s="10" t="s">
        <v>27</v>
      </c>
      <c r="Q5" s="10" t="s">
        <v>28</v>
      </c>
      <c r="R5" s="10" t="s">
        <v>29</v>
      </c>
      <c r="S5" s="10" t="s">
        <v>89</v>
      </c>
      <c r="T5" s="35" t="s">
        <v>47</v>
      </c>
    </row>
    <row r="6" spans="1:20" ht="38.25" x14ac:dyDescent="0.25">
      <c r="A6" s="12">
        <v>8</v>
      </c>
      <c r="B6" s="23" t="s">
        <v>30</v>
      </c>
      <c r="C6" s="23" t="s">
        <v>42</v>
      </c>
      <c r="D6" s="31">
        <v>46055</v>
      </c>
      <c r="E6" s="32">
        <v>46053</v>
      </c>
      <c r="F6" s="32">
        <v>46053</v>
      </c>
      <c r="G6" s="23" t="s">
        <v>81</v>
      </c>
      <c r="H6" s="33">
        <v>1338</v>
      </c>
      <c r="I6" s="33">
        <v>0</v>
      </c>
      <c r="J6" s="23" t="s">
        <v>44</v>
      </c>
      <c r="K6" s="23">
        <v>10399457</v>
      </c>
      <c r="L6" s="23" t="s">
        <v>31</v>
      </c>
      <c r="M6" s="23"/>
      <c r="N6" s="23" t="s">
        <v>45</v>
      </c>
      <c r="O6" s="23" t="s">
        <v>82</v>
      </c>
      <c r="P6" s="33">
        <v>1338</v>
      </c>
      <c r="Q6" s="33">
        <v>0</v>
      </c>
      <c r="R6" s="37">
        <v>1338</v>
      </c>
      <c r="S6" s="14">
        <f>ROUND(R6*5%,2)</f>
        <v>66.900000000000006</v>
      </c>
      <c r="T6" s="36">
        <f>R6+S6</f>
        <v>1404.9</v>
      </c>
    </row>
    <row r="8" spans="1:20" x14ac:dyDescent="0.25">
      <c r="A8" s="34" t="s">
        <v>80</v>
      </c>
    </row>
    <row r="9" spans="1:20" ht="89.25" x14ac:dyDescent="0.25">
      <c r="A9" s="10" t="s">
        <v>12</v>
      </c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1" t="s">
        <v>18</v>
      </c>
      <c r="H9" s="10" t="s">
        <v>19</v>
      </c>
      <c r="I9" s="10" t="s">
        <v>20</v>
      </c>
      <c r="J9" s="10" t="s">
        <v>21</v>
      </c>
      <c r="K9" s="10" t="s">
        <v>22</v>
      </c>
      <c r="L9" s="10" t="s">
        <v>23</v>
      </c>
      <c r="M9" s="10" t="s">
        <v>24</v>
      </c>
      <c r="N9" s="10" t="s">
        <v>25</v>
      </c>
      <c r="O9" s="11" t="s">
        <v>26</v>
      </c>
      <c r="P9" s="10" t="s">
        <v>27</v>
      </c>
      <c r="Q9" s="10" t="s">
        <v>28</v>
      </c>
      <c r="R9" s="10" t="s">
        <v>29</v>
      </c>
      <c r="S9" s="10" t="s">
        <v>89</v>
      </c>
      <c r="T9" s="35" t="s">
        <v>47</v>
      </c>
    </row>
    <row r="10" spans="1:20" ht="38.25" x14ac:dyDescent="0.25">
      <c r="A10" s="12">
        <v>8</v>
      </c>
      <c r="B10" s="12" t="s">
        <v>30</v>
      </c>
      <c r="C10" s="12" t="s">
        <v>42</v>
      </c>
      <c r="D10" s="21">
        <v>46055</v>
      </c>
      <c r="E10" s="21">
        <v>46053</v>
      </c>
      <c r="F10" s="21">
        <v>46053</v>
      </c>
      <c r="G10" s="13" t="s">
        <v>81</v>
      </c>
      <c r="H10" s="14">
        <v>2007</v>
      </c>
      <c r="I10" s="14">
        <v>0</v>
      </c>
      <c r="J10" s="12" t="s">
        <v>44</v>
      </c>
      <c r="K10" s="12">
        <v>10399457</v>
      </c>
      <c r="L10" s="12" t="s">
        <v>31</v>
      </c>
      <c r="M10" s="12"/>
      <c r="N10" s="12" t="s">
        <v>45</v>
      </c>
      <c r="O10" s="15" t="s">
        <v>82</v>
      </c>
      <c r="P10" s="14">
        <v>2007</v>
      </c>
      <c r="Q10" s="14">
        <v>0</v>
      </c>
      <c r="R10" s="22">
        <f>P10</f>
        <v>2007</v>
      </c>
      <c r="S10" s="14">
        <f>ROUND(R10*5%,2)</f>
        <v>100.35</v>
      </c>
      <c r="T10" s="36">
        <f>R10+S10</f>
        <v>2107.35</v>
      </c>
    </row>
    <row r="11" spans="1:20" x14ac:dyDescent="0.25">
      <c r="O11" s="53" t="s">
        <v>32</v>
      </c>
      <c r="P11" s="53"/>
      <c r="Q11" s="53"/>
      <c r="R11" s="16">
        <f>R6-R10</f>
        <v>-669</v>
      </c>
      <c r="S11" s="16">
        <f>S6-S10</f>
        <v>-33.449999999999989</v>
      </c>
      <c r="T11" s="16">
        <f>T6-T10</f>
        <v>-702.44999999999982</v>
      </c>
    </row>
  </sheetData>
  <mergeCells count="1">
    <mergeCell ref="O11:Q11"/>
  </mergeCells>
  <dataValidations count="21">
    <dataValidation type="custom" allowBlank="1" showErrorMessage="1" errorTitle="Sisestati lubamatu väärtus." error="Välja lubatud pikkus on 1000 tähemärki." sqref="G6" xr:uid="{B3246CA7-402F-4DBC-99DE-0BB235EDF439}">
      <formula1>LEN(#REF!)&lt;=1000</formula1>
    </dataValidation>
    <dataValidation type="custom" allowBlank="1" showErrorMessage="1" errorTitle="Sisestati lubamatu väärtus." error="Välja lubatud pikkus on 20 tähemärki." sqref="K6" xr:uid="{48954C3E-3FE9-456A-98EC-CE18D9342218}">
      <formula1>LEN(#REF!)&lt;=20</formula1>
    </dataValidation>
    <dataValidation operator="greaterThan" allowBlank="1" showErrorMessage="1" errorTitle="Sisestati lubamatu väärtus." error="Välja väärtus peab olema nullist suurem arv." sqref="P6 H6 R6" xr:uid="{B6B1DBAD-FADA-4C3A-A95F-27D6C74B1F7E}"/>
    <dataValidation type="custom" allowBlank="1" showErrorMessage="1" errorTitle="Sisestati lubamatu väärtus." error="Välja lubatud pikkus on 2000 tähemärki." sqref="M6" xr:uid="{BB1D388C-5315-448D-87DC-54672FFEA71C}">
      <formula1>LEN(#REF!)&lt;=2000</formula1>
    </dataValidation>
    <dataValidation type="custom" allowBlank="1" showErrorMessage="1" errorTitle="Sisestati lubamatu väärtus." error="Välja lubatud pikkus on 500 tähemärki." sqref="O6" xr:uid="{39C64861-B98B-4FD3-B366-236B8A60276F}">
      <formula1>LEN(O12)&lt;=500</formula1>
    </dataValidation>
    <dataValidation operator="greaterThanOrEqual" allowBlank="1" showErrorMessage="1" errorTitle="Sisestati lubamatu väärtus." error="Välja väärtus peab olema null või nullist suurem arv." sqref="H6:I6 P6:R6" xr:uid="{162D51BD-5DA6-4761-9C2B-1CC93A12C23B}"/>
    <dataValidation type="custom" allowBlank="1" showErrorMessage="1" errorTitle="Sisestati lubamatu väärtus." error="Välja lubatud pikkus on 1000 tähemärki." sqref="G10" xr:uid="{F1DEB029-4BD6-4BD6-9AA8-5BFBD83E05E4}">
      <formula1>LEN(G147)&lt;=1000</formula1>
    </dataValidation>
    <dataValidation type="custom" allowBlank="1" showErrorMessage="1" errorTitle="Sisestati lubamatu väärtus." error="Välja lubatud pikkus on 20 tähemärki." sqref="K10" xr:uid="{7D060596-8559-4151-A7CC-A9A7144A934B}">
      <formula1>LEN(K57)&lt;=20</formula1>
    </dataValidation>
    <dataValidation type="custom" allowBlank="1" showErrorMessage="1" errorTitle="Sisestati lubamatu väärtus." error="Välja lubatud pikkus on 2000 tähemärki." sqref="M10" xr:uid="{E548FD37-504C-4CA2-997B-72B56948B7E2}">
      <formula1>LEN(M57)&lt;=2000</formula1>
    </dataValidation>
    <dataValidation type="custom" allowBlank="1" showErrorMessage="1" errorTitle="Sisestati lubamatu väärtus." error="Välja lubatud pikkus on 500 tähemärki." sqref="O6 O10" xr:uid="{8C69DCB1-B0B3-48EC-AD30-54C22F767FE9}">
      <formula1>LEN(O6)&lt;=500</formula1>
    </dataValidation>
    <dataValidation type="list" showErrorMessage="1" errorTitle="Sisestati lubamatu väärtus." error="Sisestatud väärtus ei kuulu lubatud väärtuste hulka." sqref="N6 N10" xr:uid="{8FB3B2BC-83C8-4AF3-BDA0-612E304261D0}">
      <formula1>projectActivities</formula1>
    </dataValidation>
    <dataValidation type="custom" allowBlank="1" showErrorMessage="1" errorTitle="Sisestati lubamatu väärtus." error="Välja lubatud pikkus on 2000 tähemärki." sqref="M6 M10" xr:uid="{B67EC70B-DD42-4FB9-B432-EB1F42DB8D98}">
      <formula1>LEN(M6)&lt;=2000</formula1>
    </dataValidation>
    <dataValidation type="list" allowBlank="1" showErrorMessage="1" errorTitle="Sisestati lubamatu väärtus." error="Sisestatud väärtus ei kuulu lubatud väärtuste hulka." sqref="L6 L10" xr:uid="{E002317E-87F2-4C8D-B626-E6E2F3D30B05}">
      <formula1>projectContracts</formula1>
    </dataValidation>
    <dataValidation type="custom" allowBlank="1" showErrorMessage="1" errorTitle="Sisestati lubamatu väärtus." error="Välja lubatud pikkus on 20 tähemärki." sqref="K6 K10" xr:uid="{A0365C8D-F63D-4728-8D36-3DB74BFA1336}">
      <formula1>LEN(K6)&lt;=20</formula1>
    </dataValidation>
    <dataValidation type="list" allowBlank="1" sqref="J6 J10" xr:uid="{3DA35023-ED40-4217-96AC-35C44F7F304B}">
      <formula1>docIssuerPartners</formula1>
    </dataValidation>
    <dataValidation type="decimal" operator="greaterThan" allowBlank="1" showErrorMessage="1" errorTitle="Sisestati lubamatu väärtus." error="Välja väärtus peab olema nullist suurem arv." sqref="S6 H10 R10:S10" xr:uid="{497A62A0-3C59-4CB7-978A-32BAEE4F49BA}">
      <formula1>0</formula1>
    </dataValidation>
    <dataValidation type="decimal" operator="greaterThanOrEqual" allowBlank="1" showErrorMessage="1" errorTitle="Sisestati lubamatu väärtus." error="Välja väärtus peab olema null või nullist suurem arv." sqref="S6 H10:I10 P10:S10" xr:uid="{6EBCA091-796E-4FC3-B37A-2C6A170B531F}">
      <formula1>0</formula1>
    </dataValidation>
    <dataValidation type="custom" allowBlank="1" showErrorMessage="1" errorTitle="Sisestati lubamatu väärtus." error="Välja lubatud pikkus on 1000 tähemärki." sqref="G10 G6" xr:uid="{20ADA18D-E81A-4EA2-AC23-DA80314E856B}">
      <formula1>LEN(G6)&lt;=1000</formula1>
    </dataValidation>
    <dataValidation type="list" showErrorMessage="1" errorTitle="Sisestati lubamatu väärtus." error="Sisestatud väärtus ei kuulu lubatud väärtuste hulka." sqref="C10 C6" xr:uid="{BB54DA4F-E9A9-44C5-9181-72A7F2B86B9D}">
      <formula1>projectPartners</formula1>
    </dataValidation>
    <dataValidation type="list" showErrorMessage="1" errorTitle="Sisestati lubamatu väärtus." error="Sisestatud väärtus ei kuulu lubatud väärtuste hulka." sqref="B10 B6" xr:uid="{AE52D87A-9760-4FDD-97BA-A2F3877717B3}">
      <formula1>invoiceFlatRateTypes</formula1>
    </dataValidation>
    <dataValidation type="whole" operator="greaterThan" allowBlank="1" showErrorMessage="1" errorTitle="Sisestati lubamatu väärtus." error="Välja väärtuseks peab olema positiivne täisarv." sqref="A6 A10" xr:uid="{AB196346-AD67-42F6-9E2A-B0CDF9F9B5C1}">
      <formula1>0</formula1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88939-EE54-40AB-A5BE-55FCF2ACB5AC}">
  <dimension ref="A1:L15"/>
  <sheetViews>
    <sheetView tabSelected="1" workbookViewId="0">
      <selection activeCell="J11" sqref="J7:J11"/>
    </sheetView>
  </sheetViews>
  <sheetFormatPr defaultRowHeight="15" x14ac:dyDescent="0.25"/>
  <cols>
    <col min="1" max="1" width="8.7109375" customWidth="1"/>
    <col min="2" max="2" width="8" customWidth="1"/>
    <col min="3" max="3" width="44.42578125" customWidth="1"/>
    <col min="4" max="4" width="14" customWidth="1"/>
    <col min="5" max="5" width="20.42578125" customWidth="1"/>
    <col min="6" max="6" width="14.5703125" customWidth="1"/>
    <col min="7" max="7" width="14.7109375" customWidth="1"/>
    <col min="8" max="8" width="16.140625" customWidth="1"/>
    <col min="9" max="9" width="13.28515625" customWidth="1"/>
    <col min="10" max="10" width="18.28515625" customWidth="1"/>
    <col min="11" max="11" width="18.85546875" customWidth="1"/>
    <col min="12" max="12" width="14.5703125" customWidth="1"/>
  </cols>
  <sheetData>
    <row r="1" spans="1:12" x14ac:dyDescent="0.25">
      <c r="C1" s="20"/>
      <c r="D1" s="54" t="s">
        <v>33</v>
      </c>
      <c r="E1" s="55"/>
      <c r="F1" s="56"/>
      <c r="G1" s="57" t="s">
        <v>34</v>
      </c>
      <c r="H1" s="58"/>
      <c r="I1" s="59"/>
      <c r="J1" s="57" t="s">
        <v>35</v>
      </c>
      <c r="K1" s="58"/>
      <c r="L1" s="59"/>
    </row>
    <row r="2" spans="1:12" ht="46.5" customHeight="1" x14ac:dyDescent="0.25">
      <c r="A2" s="26" t="s">
        <v>4</v>
      </c>
      <c r="B2" s="26" t="s">
        <v>11</v>
      </c>
      <c r="C2" s="24" t="s">
        <v>5</v>
      </c>
      <c r="D2" s="25" t="s">
        <v>6</v>
      </c>
      <c r="E2" s="26" t="s">
        <v>89</v>
      </c>
      <c r="F2" s="27" t="s">
        <v>7</v>
      </c>
      <c r="G2" s="25" t="s">
        <v>8</v>
      </c>
      <c r="H2" s="26" t="s">
        <v>89</v>
      </c>
      <c r="I2" s="27" t="s">
        <v>7</v>
      </c>
      <c r="J2" s="25" t="s">
        <v>9</v>
      </c>
      <c r="K2" s="26" t="s">
        <v>89</v>
      </c>
      <c r="L2" s="27" t="s">
        <v>10</v>
      </c>
    </row>
    <row r="3" spans="1:12" ht="30" x14ac:dyDescent="0.25">
      <c r="A3" s="30">
        <v>163</v>
      </c>
      <c r="B3" s="30">
        <v>7</v>
      </c>
      <c r="C3" s="28" t="str">
        <f>'05.2025'!O6</f>
        <v>Sotsiaaltöötaja mai 2025 töötasu ja puhkusetasu koos maksudega</v>
      </c>
      <c r="D3" s="29">
        <f>'05.2025'!R6</f>
        <v>2640.8</v>
      </c>
      <c r="E3" s="29">
        <f>'05.2025'!S6</f>
        <v>132.04</v>
      </c>
      <c r="F3" s="29">
        <f>'05.2025'!T6</f>
        <v>2772.84</v>
      </c>
      <c r="G3" s="3">
        <f>'05.2025'!R10</f>
        <v>2131.0700000000002</v>
      </c>
      <c r="H3" s="3">
        <f>'05.2025'!S10</f>
        <v>106.55</v>
      </c>
      <c r="I3" s="3">
        <f>'05.2025'!T10</f>
        <v>2237.6200000000003</v>
      </c>
      <c r="J3" s="3">
        <f t="shared" ref="J3:J11" si="0">D3-G3</f>
        <v>509.73</v>
      </c>
      <c r="K3" s="4">
        <f>ROUND(J3*5%,2)</f>
        <v>25.49</v>
      </c>
      <c r="L3" s="3">
        <f>J3+K3</f>
        <v>535.22</v>
      </c>
    </row>
    <row r="4" spans="1:12" ht="30" x14ac:dyDescent="0.25">
      <c r="A4" s="30">
        <v>171</v>
      </c>
      <c r="B4" s="30">
        <v>7</v>
      </c>
      <c r="C4" s="28" t="str">
        <f>'06.2025'!O6</f>
        <v>Sotsiaaltöötaja juuni  2025 töötasu ja puhkusetasu koos maksudega</v>
      </c>
      <c r="D4" s="29">
        <f>'06.2025'!R6</f>
        <v>1749.16</v>
      </c>
      <c r="E4" s="29">
        <f>'06.2025'!S6</f>
        <v>87.46</v>
      </c>
      <c r="F4" s="29">
        <f>'06.2025'!T6</f>
        <v>1836.6200000000001</v>
      </c>
      <c r="G4" s="3">
        <f>'06.2025'!R10</f>
        <v>1303.5999999999999</v>
      </c>
      <c r="H4" s="3">
        <f>'06.2025'!S10</f>
        <v>65.180000000000007</v>
      </c>
      <c r="I4" s="3">
        <f>'06.2025'!T10</f>
        <v>1368.78</v>
      </c>
      <c r="J4" s="3">
        <f t="shared" si="0"/>
        <v>445.56000000000017</v>
      </c>
      <c r="K4" s="4">
        <f t="shared" ref="K4:K11" si="1">ROUND(J4*5%,2)</f>
        <v>22.28</v>
      </c>
      <c r="L4" s="3">
        <f t="shared" ref="L4:L11" si="2">J4+K4</f>
        <v>467.84000000000015</v>
      </c>
    </row>
    <row r="5" spans="1:12" ht="30" x14ac:dyDescent="0.25">
      <c r="A5" s="30">
        <v>179</v>
      </c>
      <c r="B5" s="30">
        <v>7</v>
      </c>
      <c r="C5" s="28" t="str">
        <f>'07.2025'!O7</f>
        <v>Sotsiaaltöötaja juuli  2025 töötasu  ja puhkusetasu koos maksudega</v>
      </c>
      <c r="D5" s="29">
        <f>'07.2025'!R7</f>
        <v>1780.73</v>
      </c>
      <c r="E5" s="29">
        <f>'07.2025'!S7</f>
        <v>89.04</v>
      </c>
      <c r="F5" s="29">
        <f>'07.2025'!T7</f>
        <v>1869.77</v>
      </c>
      <c r="G5" s="3">
        <f>'07.2025'!R12</f>
        <v>1298.31</v>
      </c>
      <c r="H5" s="3">
        <f>'07.2025'!S12</f>
        <v>64.92</v>
      </c>
      <c r="I5" s="3">
        <f>'07.2025'!T12</f>
        <v>1363.23</v>
      </c>
      <c r="J5" s="3">
        <f t="shared" si="0"/>
        <v>482.42000000000007</v>
      </c>
      <c r="K5" s="4">
        <f t="shared" si="1"/>
        <v>24.12</v>
      </c>
      <c r="L5" s="3">
        <f t="shared" si="2"/>
        <v>506.54000000000008</v>
      </c>
    </row>
    <row r="6" spans="1:12" ht="30" x14ac:dyDescent="0.25">
      <c r="A6" s="30">
        <v>186</v>
      </c>
      <c r="B6" s="30">
        <v>7</v>
      </c>
      <c r="C6" s="28" t="str">
        <f>'08.2025'!O6</f>
        <v>Sotsiaaltöötaja augusti  2025 töötasu koos maksudega</v>
      </c>
      <c r="D6" s="29">
        <f>'08.2025'!R6</f>
        <v>1906.65</v>
      </c>
      <c r="E6" s="29">
        <f>'08.2025'!S6</f>
        <v>95.33</v>
      </c>
      <c r="F6" s="29">
        <f>'08.2025'!T6</f>
        <v>2001.98</v>
      </c>
      <c r="G6" s="3">
        <f>'08.2025'!R11</f>
        <v>1271.0999999999999</v>
      </c>
      <c r="H6" s="3">
        <f>'08.2025'!S11</f>
        <v>63.56</v>
      </c>
      <c r="I6" s="3">
        <f>'08.2025'!T11</f>
        <v>1334.6599999999999</v>
      </c>
      <c r="J6" s="3">
        <f>D6-G6</f>
        <v>635.55000000000018</v>
      </c>
      <c r="K6" s="4">
        <f>ROUND(J6*5%,2)-0.01</f>
        <v>31.77</v>
      </c>
      <c r="L6" s="3">
        <f t="shared" si="2"/>
        <v>667.32000000000016</v>
      </c>
    </row>
    <row r="7" spans="1:12" ht="30" x14ac:dyDescent="0.25">
      <c r="A7" s="30">
        <v>197</v>
      </c>
      <c r="B7" s="30">
        <v>7</v>
      </c>
      <c r="C7" s="28" t="str">
        <f>'09.2025'!O6</f>
        <v>Sotsiaaltöötaja september 2025 töötasu koos maksudega</v>
      </c>
      <c r="D7" s="29">
        <f>'09.2025'!R6</f>
        <v>2007</v>
      </c>
      <c r="E7" s="29">
        <f>'09.2025'!S6</f>
        <v>100.35</v>
      </c>
      <c r="F7" s="29">
        <f>'09.2025'!T6</f>
        <v>2107.35</v>
      </c>
      <c r="G7" s="3">
        <f>'09.2025'!R10</f>
        <v>1338</v>
      </c>
      <c r="H7" s="3">
        <f>'09.2025'!S10</f>
        <v>66.900000000000006</v>
      </c>
      <c r="I7" s="3">
        <f>'09.2025'!T10</f>
        <v>1404.9</v>
      </c>
      <c r="J7" s="3">
        <f t="shared" si="0"/>
        <v>669</v>
      </c>
      <c r="K7" s="4">
        <f t="shared" si="1"/>
        <v>33.450000000000003</v>
      </c>
      <c r="L7" s="3">
        <f t="shared" si="2"/>
        <v>702.45</v>
      </c>
    </row>
    <row r="8" spans="1:12" ht="30" x14ac:dyDescent="0.25">
      <c r="A8" s="30">
        <v>207</v>
      </c>
      <c r="B8" s="30">
        <v>7</v>
      </c>
      <c r="C8" s="48" t="str">
        <f>'10.2025'!O6</f>
        <v>Sotsiaaltöötaja oktoober 2025 töötasu   koos maksudega</v>
      </c>
      <c r="D8" s="29">
        <f>'10.2025'!R6</f>
        <v>2007</v>
      </c>
      <c r="E8" s="29">
        <f>'10.2025'!S6</f>
        <v>100.35</v>
      </c>
      <c r="F8" s="29">
        <f>'10.2025'!T6</f>
        <v>2107.35</v>
      </c>
      <c r="G8" s="3">
        <f>'10.2025'!R10</f>
        <v>1338</v>
      </c>
      <c r="H8" s="3">
        <f>'10.2025'!S10</f>
        <v>66.900000000000006</v>
      </c>
      <c r="I8" s="3">
        <f>'10.2025'!T10</f>
        <v>1404.9</v>
      </c>
      <c r="J8" s="3">
        <f t="shared" si="0"/>
        <v>669</v>
      </c>
      <c r="K8" s="4">
        <f t="shared" si="1"/>
        <v>33.450000000000003</v>
      </c>
      <c r="L8" s="3">
        <f t="shared" si="2"/>
        <v>702.45</v>
      </c>
    </row>
    <row r="9" spans="1:12" ht="30" x14ac:dyDescent="0.25">
      <c r="A9" s="30">
        <v>214</v>
      </c>
      <c r="B9" s="30">
        <v>7</v>
      </c>
      <c r="C9" s="28" t="str">
        <f>'11.2025'!O6</f>
        <v>Sotsiaaltöötaja november 2025 töötasu   koos maksudega</v>
      </c>
      <c r="D9" s="29">
        <f>'11.2025'!R6</f>
        <v>1338</v>
      </c>
      <c r="E9" s="29">
        <f>'11.2025'!S6</f>
        <v>66.900000000000006</v>
      </c>
      <c r="F9" s="29">
        <f>'11.2025'!T6</f>
        <v>1404.9</v>
      </c>
      <c r="G9" s="3">
        <f>'11.2025'!R10</f>
        <v>2007</v>
      </c>
      <c r="H9" s="3">
        <f>'11.2025'!S10</f>
        <v>100.35</v>
      </c>
      <c r="I9" s="3">
        <f>'11.2025'!T10</f>
        <v>2107.35</v>
      </c>
      <c r="J9" s="3">
        <f t="shared" si="0"/>
        <v>-669</v>
      </c>
      <c r="K9" s="4">
        <f t="shared" si="1"/>
        <v>-33.450000000000003</v>
      </c>
      <c r="L9" s="3">
        <f t="shared" si="2"/>
        <v>-702.45</v>
      </c>
    </row>
    <row r="10" spans="1:12" ht="30" x14ac:dyDescent="0.25">
      <c r="A10" s="30" t="s">
        <v>90</v>
      </c>
      <c r="B10" s="30">
        <v>7</v>
      </c>
      <c r="C10" s="28" t="str">
        <f>'12.2025'!O6</f>
        <v>Sotsiaaltöötaja detsember 2025 töötasu   koos maksudega</v>
      </c>
      <c r="D10" s="29">
        <f>'12.2025'!R6</f>
        <v>1338</v>
      </c>
      <c r="E10" s="29">
        <f>'12.2025'!S6</f>
        <v>66.900000000000006</v>
      </c>
      <c r="F10" s="29">
        <f>'12.2025'!T6</f>
        <v>1404.9</v>
      </c>
      <c r="G10" s="3">
        <f>'12.2025'!R10</f>
        <v>2007</v>
      </c>
      <c r="H10" s="3">
        <f>'12.2025'!S10</f>
        <v>100.35</v>
      </c>
      <c r="I10" s="3">
        <f>'12.2025'!T10</f>
        <v>2107.35</v>
      </c>
      <c r="J10" s="3">
        <f t="shared" si="0"/>
        <v>-669</v>
      </c>
      <c r="K10" s="4">
        <f t="shared" si="1"/>
        <v>-33.450000000000003</v>
      </c>
      <c r="L10" s="3">
        <f t="shared" si="2"/>
        <v>-702.45</v>
      </c>
    </row>
    <row r="11" spans="1:12" ht="30" x14ac:dyDescent="0.25">
      <c r="A11" s="30" t="s">
        <v>90</v>
      </c>
      <c r="B11" s="30">
        <v>7</v>
      </c>
      <c r="C11" s="28" t="str">
        <f>'01.2026'!O6</f>
        <v>Sotsiaaltöötaja  jaanuar 2026 töötasu   koos maksudega</v>
      </c>
      <c r="D11" s="29">
        <f>'01.2026'!R6</f>
        <v>1338</v>
      </c>
      <c r="E11" s="29">
        <f>'01.2026'!S6</f>
        <v>66.900000000000006</v>
      </c>
      <c r="F11" s="29">
        <f t="shared" ref="F11" si="3">D11+E11</f>
        <v>1404.9</v>
      </c>
      <c r="G11" s="3">
        <f>'01.2026'!R10</f>
        <v>2007</v>
      </c>
      <c r="H11" s="3">
        <f>'01.2026'!S10</f>
        <v>100.35</v>
      </c>
      <c r="I11" s="3">
        <f>'01.2026'!T10</f>
        <v>2107.35</v>
      </c>
      <c r="J11" s="3">
        <f t="shared" si="0"/>
        <v>-669</v>
      </c>
      <c r="K11" s="4">
        <f t="shared" si="1"/>
        <v>-33.450000000000003</v>
      </c>
      <c r="L11" s="3">
        <f t="shared" si="2"/>
        <v>-702.45</v>
      </c>
    </row>
    <row r="12" spans="1:12" x14ac:dyDescent="0.25">
      <c r="A12" s="30"/>
      <c r="B12" s="30"/>
      <c r="C12" s="5" t="s">
        <v>0</v>
      </c>
      <c r="D12" s="6">
        <f t="shared" ref="D12:L12" si="4">SUM(D3:D11)</f>
        <v>16105.34</v>
      </c>
      <c r="E12" s="6">
        <f t="shared" si="4"/>
        <v>805.27</v>
      </c>
      <c r="F12" s="6">
        <f t="shared" si="4"/>
        <v>16910.61</v>
      </c>
      <c r="G12" s="6">
        <f t="shared" si="4"/>
        <v>14701.08</v>
      </c>
      <c r="H12" s="6">
        <f t="shared" si="4"/>
        <v>735.06000000000006</v>
      </c>
      <c r="I12" s="6">
        <f t="shared" si="4"/>
        <v>15436.140000000001</v>
      </c>
      <c r="J12" s="6">
        <f t="shared" si="4"/>
        <v>1404.2600000000002</v>
      </c>
      <c r="K12" s="6">
        <f t="shared" si="4"/>
        <v>70.210000000000008</v>
      </c>
      <c r="L12" s="16">
        <f t="shared" si="4"/>
        <v>1474.4700000000009</v>
      </c>
    </row>
    <row r="13" spans="1:12" x14ac:dyDescent="0.25">
      <c r="D13" s="19"/>
      <c r="E13" s="19"/>
      <c r="F13" s="19"/>
    </row>
    <row r="14" spans="1:12" x14ac:dyDescent="0.25">
      <c r="D14" s="18"/>
      <c r="E14" s="19"/>
      <c r="F14" s="18"/>
    </row>
    <row r="15" spans="1:12" x14ac:dyDescent="0.25">
      <c r="F15" s="9"/>
    </row>
  </sheetData>
  <sheetProtection sheet="1" objects="1" scenarios="1"/>
  <mergeCells count="3">
    <mergeCell ref="D1:F1"/>
    <mergeCell ref="G1:I1"/>
    <mergeCell ref="J1: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1"/>
  <sheetViews>
    <sheetView topLeftCell="A4" workbookViewId="0">
      <selection activeCell="J22" sqref="J22"/>
    </sheetView>
  </sheetViews>
  <sheetFormatPr defaultRowHeight="15" x14ac:dyDescent="0.25"/>
  <cols>
    <col min="1" max="1" width="8.28515625" customWidth="1"/>
    <col min="2" max="2" width="9.42578125" customWidth="1"/>
    <col min="3" max="3" width="24" customWidth="1"/>
    <col min="4" max="4" width="16.28515625" customWidth="1"/>
    <col min="5" max="5" width="12.5703125" customWidth="1"/>
    <col min="6" max="6" width="10.42578125" customWidth="1"/>
    <col min="7" max="7" width="13" customWidth="1"/>
    <col min="8" max="8" width="10.7109375" customWidth="1"/>
    <col min="10" max="10" width="23.28515625" bestFit="1" customWidth="1"/>
    <col min="11" max="11" width="16" customWidth="1"/>
    <col min="12" max="12" width="12.5703125" customWidth="1"/>
    <col min="14" max="14" width="16.7109375" customWidth="1"/>
    <col min="15" max="15" width="22.7109375" customWidth="1"/>
    <col min="16" max="16" width="12.7109375" customWidth="1"/>
  </cols>
  <sheetData>
    <row r="2" spans="1:20" x14ac:dyDescent="0.25">
      <c r="A2" s="1" t="s">
        <v>74</v>
      </c>
    </row>
    <row r="3" spans="1:20" x14ac:dyDescent="0.25">
      <c r="A3" s="1" t="s">
        <v>40</v>
      </c>
    </row>
    <row r="4" spans="1:20" x14ac:dyDescent="0.25">
      <c r="A4" s="1" t="s">
        <v>41</v>
      </c>
      <c r="B4" s="1"/>
      <c r="C4" t="s">
        <v>49</v>
      </c>
    </row>
    <row r="5" spans="1:20" ht="89.25" x14ac:dyDescent="0.25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0" t="s">
        <v>19</v>
      </c>
      <c r="I5" s="10" t="s">
        <v>20</v>
      </c>
      <c r="J5" s="10" t="s">
        <v>21</v>
      </c>
      <c r="K5" s="10" t="s">
        <v>22</v>
      </c>
      <c r="L5" s="10" t="s">
        <v>23</v>
      </c>
      <c r="M5" s="10" t="s">
        <v>24</v>
      </c>
      <c r="N5" s="10" t="s">
        <v>25</v>
      </c>
      <c r="O5" s="11" t="s">
        <v>26</v>
      </c>
      <c r="P5" s="10" t="s">
        <v>27</v>
      </c>
      <c r="Q5" s="10" t="s">
        <v>28</v>
      </c>
      <c r="R5" s="10" t="s">
        <v>29</v>
      </c>
      <c r="S5" s="10" t="s">
        <v>89</v>
      </c>
      <c r="T5" s="35" t="s">
        <v>47</v>
      </c>
    </row>
    <row r="6" spans="1:20" ht="38.25" x14ac:dyDescent="0.25">
      <c r="A6" s="12">
        <v>163</v>
      </c>
      <c r="B6" s="23" t="s">
        <v>30</v>
      </c>
      <c r="C6" s="23" t="s">
        <v>42</v>
      </c>
      <c r="D6" s="31">
        <v>45810</v>
      </c>
      <c r="E6" s="32">
        <v>45808</v>
      </c>
      <c r="F6" s="32">
        <v>45808</v>
      </c>
      <c r="G6" s="23" t="s">
        <v>43</v>
      </c>
      <c r="H6" s="33">
        <v>2640.8</v>
      </c>
      <c r="I6" s="33">
        <v>0</v>
      </c>
      <c r="J6" s="23" t="s">
        <v>44</v>
      </c>
      <c r="K6" s="23">
        <v>10399457</v>
      </c>
      <c r="L6" s="23" t="s">
        <v>31</v>
      </c>
      <c r="M6" s="23"/>
      <c r="N6" s="23" t="s">
        <v>45</v>
      </c>
      <c r="O6" s="23" t="s">
        <v>46</v>
      </c>
      <c r="P6" s="33">
        <v>2640.8</v>
      </c>
      <c r="Q6" s="33">
        <v>0</v>
      </c>
      <c r="R6" s="33">
        <f>P6</f>
        <v>2640.8</v>
      </c>
      <c r="S6" s="14">
        <f>ROUND(R6*5%,2)</f>
        <v>132.04</v>
      </c>
      <c r="T6" s="36">
        <f>R6+S6</f>
        <v>2772.84</v>
      </c>
    </row>
    <row r="8" spans="1:20" x14ac:dyDescent="0.25">
      <c r="A8" s="34" t="s">
        <v>50</v>
      </c>
    </row>
    <row r="9" spans="1:20" ht="89.25" x14ac:dyDescent="0.25">
      <c r="A9" s="10" t="s">
        <v>12</v>
      </c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1" t="s">
        <v>18</v>
      </c>
      <c r="H9" s="10" t="s">
        <v>19</v>
      </c>
      <c r="I9" s="10" t="s">
        <v>20</v>
      </c>
      <c r="J9" s="10" t="s">
        <v>21</v>
      </c>
      <c r="K9" s="10" t="s">
        <v>22</v>
      </c>
      <c r="L9" s="10" t="s">
        <v>23</v>
      </c>
      <c r="M9" s="10" t="s">
        <v>24</v>
      </c>
      <c r="N9" s="10" t="s">
        <v>25</v>
      </c>
      <c r="O9" s="11" t="s">
        <v>26</v>
      </c>
      <c r="P9" s="10" t="s">
        <v>27</v>
      </c>
      <c r="Q9" s="10" t="s">
        <v>28</v>
      </c>
      <c r="R9" s="10" t="s">
        <v>29</v>
      </c>
      <c r="S9" s="10" t="s">
        <v>89</v>
      </c>
      <c r="T9" s="35" t="s">
        <v>47</v>
      </c>
    </row>
    <row r="10" spans="1:20" ht="38.25" x14ac:dyDescent="0.25">
      <c r="A10" s="12">
        <v>163</v>
      </c>
      <c r="B10" s="12" t="s">
        <v>30</v>
      </c>
      <c r="C10" s="12" t="s">
        <v>42</v>
      </c>
      <c r="D10" s="21">
        <v>45810</v>
      </c>
      <c r="E10" s="21">
        <v>45808</v>
      </c>
      <c r="F10" s="21">
        <v>45808</v>
      </c>
      <c r="G10" s="13" t="s">
        <v>43</v>
      </c>
      <c r="H10" s="14">
        <v>2131.0700000000002</v>
      </c>
      <c r="I10" s="14">
        <v>0</v>
      </c>
      <c r="J10" s="23" t="s">
        <v>44</v>
      </c>
      <c r="K10" s="23">
        <v>10399457</v>
      </c>
      <c r="L10" s="23" t="s">
        <v>31</v>
      </c>
      <c r="M10" s="23"/>
      <c r="N10" s="23" t="s">
        <v>45</v>
      </c>
      <c r="O10" s="23" t="s">
        <v>46</v>
      </c>
      <c r="P10" s="14">
        <v>2131.0700000000002</v>
      </c>
      <c r="Q10" s="14">
        <v>0</v>
      </c>
      <c r="R10" s="22">
        <f>P10</f>
        <v>2131.0700000000002</v>
      </c>
      <c r="S10" s="14">
        <f>ROUND(R10*5%,2)</f>
        <v>106.55</v>
      </c>
      <c r="T10" s="36">
        <f>R10+S10</f>
        <v>2237.6200000000003</v>
      </c>
    </row>
    <row r="11" spans="1:20" x14ac:dyDescent="0.25">
      <c r="O11" s="53" t="s">
        <v>32</v>
      </c>
      <c r="P11" s="53"/>
      <c r="Q11" s="53"/>
      <c r="R11" s="16">
        <f>R6-R10</f>
        <v>509.73</v>
      </c>
      <c r="S11" s="16">
        <f>S6-S10</f>
        <v>25.489999999999995</v>
      </c>
      <c r="T11" s="16">
        <f>T6-T10</f>
        <v>535.2199999999998</v>
      </c>
    </row>
  </sheetData>
  <mergeCells count="1">
    <mergeCell ref="O11:Q11"/>
  </mergeCells>
  <dataValidations count="19">
    <dataValidation type="whole" operator="greaterThan" allowBlank="1" showErrorMessage="1" errorTitle="Sisestati lubamatu väärtus." error="Välja väärtuseks peab olema positiivne täisarv." sqref="A6 A10" xr:uid="{04884F0F-99A9-4BFA-AE60-7E7AEB280544}">
      <formula1>0</formula1>
    </dataValidation>
    <dataValidation type="list" showErrorMessage="1" errorTitle="Sisestati lubamatu väärtus." error="Sisestatud väärtus ei kuulu lubatud väärtuste hulka." sqref="B10 B6" xr:uid="{865BE7AC-A5C8-4D33-99ED-A2027B5FAD50}">
      <formula1>invoiceFlatRateTypes</formula1>
    </dataValidation>
    <dataValidation type="list" showErrorMessage="1" errorTitle="Sisestati lubamatu väärtus." error="Sisestatud väärtus ei kuulu lubatud väärtuste hulka." sqref="C10 C6" xr:uid="{6B1041CD-A6A1-4756-82F2-37C9E6F120FF}">
      <formula1>projectPartners</formula1>
    </dataValidation>
    <dataValidation type="custom" allowBlank="1" showErrorMessage="1" errorTitle="Sisestati lubamatu väärtus." error="Välja lubatud pikkus on 1000 tähemärki." sqref="G10 G6" xr:uid="{B51435E9-D259-4CA8-9326-1AEF0BE14446}">
      <formula1>LEN(G6)&lt;=1000</formula1>
    </dataValidation>
    <dataValidation type="decimal" operator="greaterThanOrEqual" allowBlank="1" showErrorMessage="1" errorTitle="Sisestati lubamatu väärtus." error="Välja väärtus peab olema null või nullist suurem arv." sqref="S6 H10:I10 P10:S10" xr:uid="{D333BD97-FFE5-48AF-8272-9B52C1FEB0AC}">
      <formula1>0</formula1>
    </dataValidation>
    <dataValidation type="decimal" operator="greaterThan" allowBlank="1" showErrorMessage="1" errorTitle="Sisestati lubamatu väärtus." error="Välja väärtus peab olema nullist suurem arv." sqref="S6 H10 R10:S10" xr:uid="{7738AF8D-2648-4BE2-8982-22E9456F0FE7}">
      <formula1>0</formula1>
    </dataValidation>
    <dataValidation type="list" allowBlank="1" sqref="J6 J10" xr:uid="{A1ACF6A6-1B79-4B7A-8DE0-DD7ED0534C8C}">
      <formula1>docIssuerPartners</formula1>
    </dataValidation>
    <dataValidation type="custom" allowBlank="1" showErrorMessage="1" errorTitle="Sisestati lubamatu väärtus." error="Välja lubatud pikkus on 20 tähemärki." sqref="K6 K10" xr:uid="{00207B0A-5B0B-4EE2-86EA-EDA28E2EF6F1}">
      <formula1>LEN(K6)&lt;=20</formula1>
    </dataValidation>
    <dataValidation type="list" allowBlank="1" showErrorMessage="1" errorTitle="Sisestati lubamatu väärtus." error="Sisestatud väärtus ei kuulu lubatud väärtuste hulka." sqref="L6 L10" xr:uid="{06391911-E52F-4E3F-96F4-EE6A4D2A2125}">
      <formula1>projectContracts</formula1>
    </dataValidation>
    <dataValidation type="custom" allowBlank="1" showErrorMessage="1" errorTitle="Sisestati lubamatu väärtus." error="Välja lubatud pikkus on 2000 tähemärki." sqref="M6 M10" xr:uid="{95B92866-FD3D-4C13-98D0-211F3F97CFB0}">
      <formula1>LEN(M6)&lt;=2000</formula1>
    </dataValidation>
    <dataValidation type="list" showErrorMessage="1" errorTitle="Sisestati lubamatu väärtus." error="Sisestatud väärtus ei kuulu lubatud väärtuste hulka." sqref="N6 N10" xr:uid="{94011738-E49A-45C1-BEB7-B0F4B5123E61}">
      <formula1>projectActivities</formula1>
    </dataValidation>
    <dataValidation type="custom" allowBlank="1" showErrorMessage="1" errorTitle="Sisestati lubamatu väärtus." error="Välja lubatud pikkus on 500 tähemärki." sqref="O6 O10" xr:uid="{BE6A69B5-9636-4E03-B24C-2954A8D8BABB}">
      <formula1>LEN(O6)&lt;=500</formula1>
    </dataValidation>
    <dataValidation operator="greaterThanOrEqual" allowBlank="1" showErrorMessage="1" errorTitle="Sisestati lubamatu väärtus." error="Välja väärtus peab olema null või nullist suurem arv." sqref="H6:I6 P6:R6" xr:uid="{03BD78FC-0B5C-4860-B34F-E971CC693DE2}"/>
    <dataValidation type="custom" allowBlank="1" showErrorMessage="1" errorTitle="Sisestati lubamatu väärtus." error="Välja lubatud pikkus on 2000 tähemärki." sqref="M6 M10" xr:uid="{51F43106-6A12-462B-B1A6-D705FE08B8AF}">
      <formula1>LEN(#REF!)&lt;=2000</formula1>
    </dataValidation>
    <dataValidation operator="greaterThan" allowBlank="1" showErrorMessage="1" errorTitle="Sisestati lubamatu väärtus." error="Välja väärtus peab olema nullist suurem arv." sqref="P6 H6 R6" xr:uid="{832E161F-C669-4BE9-98B5-9AC1A9C55CC2}"/>
    <dataValidation type="custom" allowBlank="1" showErrorMessage="1" errorTitle="Sisestati lubamatu väärtus." error="Välja lubatud pikkus on 20 tähemärki." sqref="K6 K10" xr:uid="{7E4EE841-03BD-474F-9A7E-DFAE1E71DD40}">
      <formula1>LEN(#REF!)&lt;=20</formula1>
    </dataValidation>
    <dataValidation type="custom" allowBlank="1" showErrorMessage="1" errorTitle="Sisestati lubamatu väärtus." error="Välja lubatud pikkus on 1000 tähemärki." sqref="G6" xr:uid="{D930218A-6FAA-4420-9105-F220592874E2}">
      <formula1>LEN(#REF!)&lt;=1000</formula1>
    </dataValidation>
    <dataValidation type="custom" allowBlank="1" showErrorMessage="1" errorTitle="Sisestati lubamatu väärtus." error="Välja lubatud pikkus on 1000 tähemärki." sqref="G10" xr:uid="{DDAD96ED-0ACF-46D1-9873-6518BDC13B36}">
      <formula1>LEN(G104)&lt;=1000</formula1>
    </dataValidation>
    <dataValidation type="custom" allowBlank="1" showErrorMessage="1" errorTitle="Sisestati lubamatu väärtus." error="Välja lubatud pikkus on 500 tähemärki." sqref="O6" xr:uid="{5403C254-FE81-4695-80AC-7A176FA543EB}">
      <formula1>LEN(#REF!)&lt;=500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ErrorMessage="1" errorTitle="Sisestati lubamatu väärtus." error="Välja lubatud pikkus on 500 tähemärki." xr:uid="{CB76F87E-CEAD-4AF7-914B-3D9662A6E539}">
          <x14:formula1>
            <xm:f>LEN('06.2025'!O7)&lt;=500</xm:f>
          </x14:formula1>
          <xm:sqref>O10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E161A-F9A2-4DC0-8A1E-97A55876D4BB}">
  <sheetPr>
    <pageSetUpPr fitToPage="1"/>
  </sheetPr>
  <dimension ref="A2:T53"/>
  <sheetViews>
    <sheetView zoomScaleNormal="100" workbookViewId="0">
      <selection activeCell="F15" sqref="F15"/>
    </sheetView>
  </sheetViews>
  <sheetFormatPr defaultRowHeight="15" x14ac:dyDescent="0.25"/>
  <cols>
    <col min="2" max="2" width="12.5703125" customWidth="1"/>
    <col min="3" max="3" width="22.5703125" customWidth="1"/>
    <col min="4" max="4" width="14" customWidth="1"/>
    <col min="5" max="5" width="15.42578125" customWidth="1"/>
    <col min="6" max="6" width="12.7109375" customWidth="1"/>
    <col min="7" max="7" width="12.42578125" customWidth="1"/>
    <col min="10" max="10" width="24.42578125" customWidth="1"/>
    <col min="14" max="14" width="18.28515625" customWidth="1"/>
    <col min="15" max="15" width="29.28515625" customWidth="1"/>
  </cols>
  <sheetData>
    <row r="2" spans="1:20" x14ac:dyDescent="0.25">
      <c r="A2" s="1" t="s">
        <v>74</v>
      </c>
    </row>
    <row r="3" spans="1:20" x14ac:dyDescent="0.25">
      <c r="A3" s="1" t="s">
        <v>40</v>
      </c>
    </row>
    <row r="4" spans="1:20" x14ac:dyDescent="0.25">
      <c r="A4" s="1" t="s">
        <v>41</v>
      </c>
      <c r="C4" t="s">
        <v>48</v>
      </c>
    </row>
    <row r="5" spans="1:20" ht="89.25" x14ac:dyDescent="0.25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0" t="s">
        <v>19</v>
      </c>
      <c r="I5" s="10" t="s">
        <v>20</v>
      </c>
      <c r="J5" s="10" t="s">
        <v>21</v>
      </c>
      <c r="K5" s="10" t="s">
        <v>22</v>
      </c>
      <c r="L5" s="10" t="s">
        <v>23</v>
      </c>
      <c r="M5" s="10" t="s">
        <v>24</v>
      </c>
      <c r="N5" s="10" t="s">
        <v>25</v>
      </c>
      <c r="O5" s="11" t="s">
        <v>26</v>
      </c>
      <c r="P5" s="10" t="s">
        <v>27</v>
      </c>
      <c r="Q5" s="10" t="s">
        <v>28</v>
      </c>
      <c r="R5" s="10" t="s">
        <v>29</v>
      </c>
      <c r="S5" s="10" t="s">
        <v>89</v>
      </c>
      <c r="T5" s="35" t="s">
        <v>47</v>
      </c>
    </row>
    <row r="6" spans="1:20" ht="38.25" x14ac:dyDescent="0.25">
      <c r="A6" s="12">
        <v>171</v>
      </c>
      <c r="B6" s="23" t="s">
        <v>30</v>
      </c>
      <c r="C6" s="23" t="s">
        <v>42</v>
      </c>
      <c r="D6" s="31">
        <v>45839</v>
      </c>
      <c r="E6" s="32">
        <v>45838</v>
      </c>
      <c r="F6" s="32">
        <v>45838</v>
      </c>
      <c r="G6" s="23" t="s">
        <v>51</v>
      </c>
      <c r="H6" s="33">
        <v>1749.16</v>
      </c>
      <c r="I6" s="33">
        <v>0</v>
      </c>
      <c r="J6" s="23" t="s">
        <v>44</v>
      </c>
      <c r="K6" s="23">
        <v>10399457</v>
      </c>
      <c r="L6" s="23" t="s">
        <v>31</v>
      </c>
      <c r="M6" s="23"/>
      <c r="N6" s="23" t="s">
        <v>45</v>
      </c>
      <c r="O6" s="23" t="s">
        <v>53</v>
      </c>
      <c r="P6" s="33">
        <v>1749.16</v>
      </c>
      <c r="Q6" s="33">
        <v>0</v>
      </c>
      <c r="R6" s="37">
        <f>P6</f>
        <v>1749.16</v>
      </c>
      <c r="S6" s="14">
        <f>ROUND(R6*5%,2)</f>
        <v>87.46</v>
      </c>
      <c r="T6" s="36">
        <f>R6+S6</f>
        <v>1836.6200000000001</v>
      </c>
    </row>
    <row r="8" spans="1:20" x14ac:dyDescent="0.25">
      <c r="A8" s="34" t="s">
        <v>52</v>
      </c>
    </row>
    <row r="9" spans="1:20" ht="89.25" x14ac:dyDescent="0.25">
      <c r="A9" s="10" t="s">
        <v>12</v>
      </c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1" t="s">
        <v>18</v>
      </c>
      <c r="H9" s="10" t="s">
        <v>19</v>
      </c>
      <c r="I9" s="10" t="s">
        <v>20</v>
      </c>
      <c r="J9" s="10" t="s">
        <v>21</v>
      </c>
      <c r="K9" s="10" t="s">
        <v>22</v>
      </c>
      <c r="L9" s="10" t="s">
        <v>23</v>
      </c>
      <c r="M9" s="10" t="s">
        <v>24</v>
      </c>
      <c r="N9" s="10" t="s">
        <v>25</v>
      </c>
      <c r="O9" s="11" t="s">
        <v>26</v>
      </c>
      <c r="P9" s="10" t="s">
        <v>27</v>
      </c>
      <c r="Q9" s="10" t="s">
        <v>28</v>
      </c>
      <c r="R9" s="10" t="s">
        <v>29</v>
      </c>
      <c r="S9" s="10" t="s">
        <v>89</v>
      </c>
      <c r="T9" s="35" t="s">
        <v>47</v>
      </c>
    </row>
    <row r="10" spans="1:20" ht="38.25" x14ac:dyDescent="0.25">
      <c r="A10" s="12">
        <v>171</v>
      </c>
      <c r="B10" s="12" t="s">
        <v>30</v>
      </c>
      <c r="C10" s="12" t="s">
        <v>42</v>
      </c>
      <c r="D10" s="21">
        <v>45839</v>
      </c>
      <c r="E10" s="21">
        <v>45838</v>
      </c>
      <c r="F10" s="21">
        <v>45838</v>
      </c>
      <c r="G10" s="13" t="s">
        <v>51</v>
      </c>
      <c r="H10" s="14">
        <v>1303.5999999999999</v>
      </c>
      <c r="I10" s="14">
        <v>0</v>
      </c>
      <c r="J10" s="12" t="s">
        <v>44</v>
      </c>
      <c r="K10" s="12">
        <v>10399457</v>
      </c>
      <c r="L10" s="12" t="s">
        <v>31</v>
      </c>
      <c r="M10" s="12"/>
      <c r="N10" s="12" t="s">
        <v>45</v>
      </c>
      <c r="O10" s="15" t="s">
        <v>53</v>
      </c>
      <c r="P10" s="14">
        <v>1303.5999999999999</v>
      </c>
      <c r="Q10" s="14">
        <v>0</v>
      </c>
      <c r="R10" s="22">
        <f>P10</f>
        <v>1303.5999999999999</v>
      </c>
      <c r="S10" s="14">
        <f>ROUND(R10*5%,2)</f>
        <v>65.180000000000007</v>
      </c>
      <c r="T10" s="36">
        <f>R10+S10</f>
        <v>1368.78</v>
      </c>
    </row>
    <row r="11" spans="1:20" x14ac:dyDescent="0.25">
      <c r="O11" s="53" t="s">
        <v>32</v>
      </c>
      <c r="P11" s="53"/>
      <c r="Q11" s="53"/>
      <c r="R11" s="16">
        <f>R6-R10</f>
        <v>445.56000000000017</v>
      </c>
      <c r="S11" s="16">
        <f>S6-S10</f>
        <v>22.279999999999987</v>
      </c>
      <c r="T11" s="16">
        <f>T6-T10</f>
        <v>467.84000000000015</v>
      </c>
    </row>
    <row r="50" s="2" customFormat="1" ht="12" customHeight="1" x14ac:dyDescent="0.25"/>
    <row r="53" ht="30.75" customHeight="1" x14ac:dyDescent="0.25"/>
  </sheetData>
  <mergeCells count="1">
    <mergeCell ref="O11:Q11"/>
  </mergeCells>
  <dataValidations count="21">
    <dataValidation type="whole" operator="greaterThan" allowBlank="1" showErrorMessage="1" errorTitle="Sisestati lubamatu väärtus." error="Välja väärtuseks peab olema positiivne täisarv." sqref="A6 A10" xr:uid="{D42770DB-4963-41C3-B922-7398ECBFCC00}">
      <formula1>0</formula1>
    </dataValidation>
    <dataValidation type="list" showErrorMessage="1" errorTitle="Sisestati lubamatu väärtus." error="Sisestatud väärtus ei kuulu lubatud väärtuste hulka." sqref="B10 B6" xr:uid="{AAA3206B-CB8E-4B74-A8F1-A635C4ADE24D}">
      <formula1>invoiceFlatRateTypes</formula1>
    </dataValidation>
    <dataValidation type="list" showErrorMessage="1" errorTitle="Sisestati lubamatu väärtus." error="Sisestatud väärtus ei kuulu lubatud väärtuste hulka." sqref="C10 C6" xr:uid="{F4508664-AADD-4811-8942-AB03F57EE12C}">
      <formula1>projectPartners</formula1>
    </dataValidation>
    <dataValidation type="custom" allowBlank="1" showErrorMessage="1" errorTitle="Sisestati lubamatu väärtus." error="Välja lubatud pikkus on 1000 tähemärki." sqref="G10 G6" xr:uid="{16A14356-8D92-4A2D-AB7E-6552CF02F271}">
      <formula1>LEN(G6)&lt;=1000</formula1>
    </dataValidation>
    <dataValidation type="decimal" operator="greaterThanOrEqual" allowBlank="1" showErrorMessage="1" errorTitle="Sisestati lubamatu väärtus." error="Välja väärtus peab olema null või nullist suurem arv." sqref="S6 P10:S10 H10:I10" xr:uid="{0D401ABA-C586-4549-B7EC-3A694F03D29F}">
      <formula1>0</formula1>
    </dataValidation>
    <dataValidation type="decimal" operator="greaterThan" allowBlank="1" showErrorMessage="1" errorTitle="Sisestati lubamatu väärtus." error="Välja väärtus peab olema nullist suurem arv." sqref="S6 R10:S10 H10" xr:uid="{4E4EA0AD-69D1-45C3-A11D-74F3D2C57C4F}">
      <formula1>0</formula1>
    </dataValidation>
    <dataValidation type="list" allowBlank="1" sqref="J6 J10" xr:uid="{EA074E1B-9A8B-4625-8556-9BCD618943AE}">
      <formula1>docIssuerPartners</formula1>
    </dataValidation>
    <dataValidation type="custom" allowBlank="1" showErrorMessage="1" errorTitle="Sisestati lubamatu väärtus." error="Välja lubatud pikkus on 20 tähemärki." sqref="K6 K10" xr:uid="{F0C66A6A-1E6F-4833-A98C-BE9F45FF7F0D}">
      <formula1>LEN(K6)&lt;=20</formula1>
    </dataValidation>
    <dataValidation type="list" allowBlank="1" showErrorMessage="1" errorTitle="Sisestati lubamatu väärtus." error="Sisestatud väärtus ei kuulu lubatud väärtuste hulka." sqref="L6 L10" xr:uid="{EF7FFB8F-4FBF-4BCC-BA23-5882DDEA5679}">
      <formula1>projectContracts</formula1>
    </dataValidation>
    <dataValidation type="custom" allowBlank="1" showErrorMessage="1" errorTitle="Sisestati lubamatu väärtus." error="Välja lubatud pikkus on 2000 tähemärki." sqref="M6 M10" xr:uid="{69E0696C-715F-4D95-94F9-509870F974C6}">
      <formula1>LEN(M6)&lt;=2000</formula1>
    </dataValidation>
    <dataValidation type="list" showErrorMessage="1" errorTitle="Sisestati lubamatu väärtus." error="Sisestatud väärtus ei kuulu lubatud väärtuste hulka." sqref="N6 N10" xr:uid="{9136AFCD-036C-4BA2-8760-D47A4FECEA15}">
      <formula1>projectActivities</formula1>
    </dataValidation>
    <dataValidation type="custom" allowBlank="1" showErrorMessage="1" errorTitle="Sisestati lubamatu väärtus." error="Välja lubatud pikkus on 500 tähemärki." sqref="O6 O10" xr:uid="{BDF92D2B-2378-402F-805C-B7BF824B2348}">
      <formula1>LEN(O6)&lt;=500</formula1>
    </dataValidation>
    <dataValidation type="custom" allowBlank="1" showErrorMessage="1" errorTitle="Sisestati lubamatu väärtus." error="Välja lubatud pikkus on 2000 tähemärki." sqref="M6" xr:uid="{66955249-CE2D-40D1-90AB-46127047C775}">
      <formula1>LEN(#REF!)&lt;=2000</formula1>
    </dataValidation>
    <dataValidation type="custom" allowBlank="1" showErrorMessage="1" errorTitle="Sisestati lubamatu väärtus." error="Välja lubatud pikkus on 20 tähemärki." sqref="K6" xr:uid="{760A1EF7-0B8C-455C-AAA6-5931E2172BF7}">
      <formula1>LEN(#REF!)&lt;=20</formula1>
    </dataValidation>
    <dataValidation type="custom" allowBlank="1" showErrorMessage="1" errorTitle="Sisestati lubamatu väärtus." error="Välja lubatud pikkus on 1000 tähemärki." sqref="G6" xr:uid="{CC26D2EE-C675-4404-9881-6D7849527691}">
      <formula1>LEN(#REF!)&lt;=1000</formula1>
    </dataValidation>
    <dataValidation operator="greaterThan" allowBlank="1" showErrorMessage="1" errorTitle="Sisestati lubamatu väärtus." error="Välja väärtus peab olema nullist suurem arv." sqref="P6 H6 R6" xr:uid="{4FDB0F33-CEE4-4757-B568-B0ED2BB53250}"/>
    <dataValidation operator="greaterThanOrEqual" allowBlank="1" showErrorMessage="1" errorTitle="Sisestati lubamatu väärtus." error="Välja väärtus peab olema null või nullist suurem arv." sqref="H6:I6 P6:R6" xr:uid="{7104DC42-3787-49F3-8D7A-06AD6E56F128}"/>
    <dataValidation type="custom" allowBlank="1" showErrorMessage="1" errorTitle="Sisestati lubamatu väärtus." error="Välja lubatud pikkus on 1000 tähemärki." sqref="G10" xr:uid="{AA5174B1-1875-4B42-8657-D563DCB9079A}">
      <formula1>LEN(G145)&lt;=1000</formula1>
    </dataValidation>
    <dataValidation type="custom" allowBlank="1" showErrorMessage="1" errorTitle="Sisestati lubamatu väärtus." error="Välja lubatud pikkus on 20 tähemärki." sqref="K10" xr:uid="{90B16418-0181-4750-8E7A-29CC0082ACCE}">
      <formula1>LEN(K55)&lt;=20</formula1>
    </dataValidation>
    <dataValidation type="custom" allowBlank="1" showErrorMessage="1" errorTitle="Sisestati lubamatu väärtus." error="Välja lubatud pikkus on 2000 tähemärki." sqref="M10" xr:uid="{C786B3FD-9976-4278-946E-F05C836D32AD}">
      <formula1>LEN(M55)&lt;=2000</formula1>
    </dataValidation>
    <dataValidation type="custom" allowBlank="1" showErrorMessage="1" errorTitle="Sisestati lubamatu väärtus." error="Välja lubatud pikkus on 500 tähemärki." sqref="O6" xr:uid="{C4989E6B-DCBB-4D72-A86C-BCDDE4EA90D8}">
      <formula1>LEN(#REF!)&lt;=500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61DA-F60C-411D-B262-778BB10994A5}">
  <dimension ref="A2:T13"/>
  <sheetViews>
    <sheetView topLeftCell="A4" workbookViewId="0">
      <selection activeCell="H12" sqref="H12"/>
    </sheetView>
  </sheetViews>
  <sheetFormatPr defaultRowHeight="15" x14ac:dyDescent="0.25"/>
  <cols>
    <col min="2" max="2" width="15.7109375" customWidth="1"/>
    <col min="3" max="3" width="22.5703125" customWidth="1"/>
    <col min="4" max="5" width="10.42578125" customWidth="1"/>
    <col min="6" max="6" width="9.42578125" customWidth="1"/>
    <col min="7" max="9" width="10.42578125" customWidth="1"/>
    <col min="10" max="10" width="17.42578125" customWidth="1"/>
    <col min="11" max="12" width="10.42578125" customWidth="1"/>
    <col min="13" max="13" width="11.85546875" customWidth="1"/>
    <col min="14" max="15" width="24.7109375" customWidth="1"/>
    <col min="16" max="19" width="10.42578125" customWidth="1"/>
  </cols>
  <sheetData>
    <row r="2" spans="1:20" x14ac:dyDescent="0.25">
      <c r="A2" s="1" t="s">
        <v>74</v>
      </c>
    </row>
    <row r="3" spans="1:20" x14ac:dyDescent="0.25">
      <c r="A3" s="1" t="s">
        <v>40</v>
      </c>
    </row>
    <row r="4" spans="1:20" x14ac:dyDescent="0.25">
      <c r="A4" s="1" t="s">
        <v>36</v>
      </c>
    </row>
    <row r="5" spans="1:20" x14ac:dyDescent="0.25">
      <c r="A5" s="1" t="s">
        <v>41</v>
      </c>
      <c r="C5" t="s">
        <v>54</v>
      </c>
    </row>
    <row r="6" spans="1:20" ht="114.75" x14ac:dyDescent="0.25">
      <c r="A6" s="10" t="s">
        <v>12</v>
      </c>
      <c r="B6" s="10" t="s">
        <v>13</v>
      </c>
      <c r="C6" s="10" t="s">
        <v>14</v>
      </c>
      <c r="D6" s="10" t="s">
        <v>15</v>
      </c>
      <c r="E6" s="10" t="s">
        <v>16</v>
      </c>
      <c r="F6" s="10" t="s">
        <v>17</v>
      </c>
      <c r="G6" s="11" t="s">
        <v>18</v>
      </c>
      <c r="H6" s="10" t="s">
        <v>19</v>
      </c>
      <c r="I6" s="10" t="s">
        <v>20</v>
      </c>
      <c r="J6" s="10" t="s">
        <v>21</v>
      </c>
      <c r="K6" s="10" t="s">
        <v>22</v>
      </c>
      <c r="L6" s="10" t="s">
        <v>23</v>
      </c>
      <c r="M6" s="10" t="s">
        <v>24</v>
      </c>
      <c r="N6" s="10" t="s">
        <v>25</v>
      </c>
      <c r="O6" s="11" t="s">
        <v>26</v>
      </c>
      <c r="P6" s="10" t="s">
        <v>27</v>
      </c>
      <c r="Q6" s="10" t="s">
        <v>28</v>
      </c>
      <c r="R6" s="10" t="s">
        <v>29</v>
      </c>
      <c r="S6" s="10" t="s">
        <v>89</v>
      </c>
      <c r="T6" s="35" t="s">
        <v>47</v>
      </c>
    </row>
    <row r="7" spans="1:20" ht="38.25" x14ac:dyDescent="0.25">
      <c r="A7" s="12">
        <v>179</v>
      </c>
      <c r="B7" s="23" t="s">
        <v>30</v>
      </c>
      <c r="C7" s="23" t="s">
        <v>42</v>
      </c>
      <c r="D7" s="31">
        <v>45870</v>
      </c>
      <c r="E7" s="32">
        <v>45869</v>
      </c>
      <c r="F7" s="32">
        <v>45869</v>
      </c>
      <c r="G7" s="23" t="s">
        <v>56</v>
      </c>
      <c r="H7" s="33">
        <v>1780.73</v>
      </c>
      <c r="I7" s="33">
        <v>0</v>
      </c>
      <c r="J7" s="23" t="s">
        <v>44</v>
      </c>
      <c r="K7" s="23">
        <v>10399457</v>
      </c>
      <c r="L7" s="23" t="s">
        <v>31</v>
      </c>
      <c r="M7" s="23"/>
      <c r="N7" s="23" t="s">
        <v>45</v>
      </c>
      <c r="O7" s="23" t="s">
        <v>57</v>
      </c>
      <c r="P7" s="33">
        <v>1780.73</v>
      </c>
      <c r="Q7" s="33">
        <v>0</v>
      </c>
      <c r="R7" s="37">
        <f>P7</f>
        <v>1780.73</v>
      </c>
      <c r="S7" s="14">
        <f>ROUND(R7*5%,2)</f>
        <v>89.04</v>
      </c>
      <c r="T7" s="36">
        <f>R7+S7</f>
        <v>1869.77</v>
      </c>
    </row>
    <row r="8" spans="1:20" x14ac:dyDescent="0.25">
      <c r="A8" s="38"/>
      <c r="B8" s="39"/>
      <c r="C8" s="39"/>
      <c r="D8" s="40"/>
      <c r="E8" s="41"/>
      <c r="F8" s="41"/>
      <c r="G8" s="39"/>
      <c r="H8" s="42"/>
      <c r="I8" s="42"/>
      <c r="J8" s="39"/>
      <c r="K8" s="39"/>
      <c r="L8" s="39"/>
      <c r="M8" s="39"/>
      <c r="N8" s="39"/>
      <c r="O8" s="39"/>
      <c r="P8" s="42"/>
      <c r="Q8" s="42"/>
      <c r="R8" s="43"/>
      <c r="S8" s="44"/>
      <c r="T8" s="45"/>
    </row>
    <row r="10" spans="1:20" x14ac:dyDescent="0.25">
      <c r="A10" s="34" t="s">
        <v>55</v>
      </c>
    </row>
    <row r="11" spans="1:20" ht="114.75" x14ac:dyDescent="0.25">
      <c r="A11" s="10" t="s">
        <v>12</v>
      </c>
      <c r="B11" s="10" t="s">
        <v>13</v>
      </c>
      <c r="C11" s="10" t="s">
        <v>14</v>
      </c>
      <c r="D11" s="10" t="s">
        <v>15</v>
      </c>
      <c r="E11" s="10" t="s">
        <v>16</v>
      </c>
      <c r="F11" s="10" t="s">
        <v>17</v>
      </c>
      <c r="G11" s="11" t="s">
        <v>18</v>
      </c>
      <c r="H11" s="10" t="s">
        <v>19</v>
      </c>
      <c r="I11" s="10" t="s">
        <v>20</v>
      </c>
      <c r="J11" s="10" t="s">
        <v>21</v>
      </c>
      <c r="K11" s="10" t="s">
        <v>22</v>
      </c>
      <c r="L11" s="10" t="s">
        <v>23</v>
      </c>
      <c r="M11" s="10" t="s">
        <v>24</v>
      </c>
      <c r="N11" s="10" t="s">
        <v>25</v>
      </c>
      <c r="O11" s="11" t="s">
        <v>26</v>
      </c>
      <c r="P11" s="10" t="s">
        <v>27</v>
      </c>
      <c r="Q11" s="10" t="s">
        <v>28</v>
      </c>
      <c r="R11" s="10" t="s">
        <v>29</v>
      </c>
      <c r="S11" s="10" t="s">
        <v>89</v>
      </c>
      <c r="T11" s="35" t="s">
        <v>47</v>
      </c>
    </row>
    <row r="12" spans="1:20" ht="38.25" x14ac:dyDescent="0.25">
      <c r="A12" s="12">
        <v>179</v>
      </c>
      <c r="B12" s="12" t="s">
        <v>30</v>
      </c>
      <c r="C12" s="12" t="s">
        <v>42</v>
      </c>
      <c r="D12" s="21">
        <v>45870</v>
      </c>
      <c r="E12" s="21">
        <v>45869</v>
      </c>
      <c r="F12" s="21">
        <v>45869</v>
      </c>
      <c r="G12" s="13" t="s">
        <v>56</v>
      </c>
      <c r="H12" s="14">
        <v>1298.31</v>
      </c>
      <c r="I12" s="14">
        <v>0</v>
      </c>
      <c r="J12" s="12" t="s">
        <v>44</v>
      </c>
      <c r="K12" s="12">
        <v>10399457</v>
      </c>
      <c r="L12" s="12" t="s">
        <v>31</v>
      </c>
      <c r="M12" s="12"/>
      <c r="N12" s="12" t="s">
        <v>45</v>
      </c>
      <c r="O12" s="15" t="s">
        <v>57</v>
      </c>
      <c r="P12" s="14">
        <v>1298.31</v>
      </c>
      <c r="Q12" s="14">
        <v>0</v>
      </c>
      <c r="R12" s="22">
        <f>P12</f>
        <v>1298.31</v>
      </c>
      <c r="S12" s="14">
        <f>ROUND(R12*5%,2)</f>
        <v>64.92</v>
      </c>
      <c r="T12" s="36">
        <f>R12+S12</f>
        <v>1363.23</v>
      </c>
    </row>
    <row r="13" spans="1:20" x14ac:dyDescent="0.25">
      <c r="O13" s="53" t="s">
        <v>32</v>
      </c>
      <c r="P13" s="53"/>
      <c r="Q13" s="53"/>
      <c r="R13" s="16">
        <f>R7-R12</f>
        <v>482.42000000000007</v>
      </c>
      <c r="S13" s="16">
        <f>S7-S12</f>
        <v>24.120000000000005</v>
      </c>
      <c r="T13" s="16">
        <f>T7-T12</f>
        <v>506.53999999999996</v>
      </c>
    </row>
  </sheetData>
  <mergeCells count="1">
    <mergeCell ref="O13:Q13"/>
  </mergeCells>
  <dataValidations count="21">
    <dataValidation type="list" showErrorMessage="1" errorTitle="Sisestati lubamatu väärtus." error="Sisestatud väärtus ei kuulu lubatud väärtuste hulka." sqref="N7:N8 N12" xr:uid="{5F3C0C6C-4DE9-4707-9F21-827E8DBE1AA2}">
      <formula1>projectActivities</formula1>
    </dataValidation>
    <dataValidation type="custom" allowBlank="1" showErrorMessage="1" errorTitle="Sisestati lubamatu väärtus." error="Välja lubatud pikkus on 2000 tähemärki." sqref="M7:M8 M12" xr:uid="{4E74FEA8-FB0E-44A6-A1EA-8C7D10DA09B8}">
      <formula1>LEN(M7)&lt;=2000</formula1>
    </dataValidation>
    <dataValidation type="custom" allowBlank="1" showErrorMessage="1" errorTitle="Sisestati lubamatu väärtus." error="Välja lubatud pikkus on 20 tähemärki." sqref="K7:K8 K12" xr:uid="{FF0124B9-197E-464A-AFDE-29E97B375B1E}">
      <formula1>LEN(K7)&lt;=20</formula1>
    </dataValidation>
    <dataValidation type="list" allowBlank="1" sqref="J7:J8 J12" xr:uid="{05CED12F-5491-4DA2-9515-BA7FDEE48D88}">
      <formula1>docIssuerPartners</formula1>
    </dataValidation>
    <dataValidation type="decimal" operator="greaterThan" allowBlank="1" showErrorMessage="1" errorTitle="Sisestati lubamatu väärtus." error="Välja väärtus peab olema nullist suurem arv." sqref="S7:S8 R12:S12 H12" xr:uid="{F2B7293C-8430-49A1-BD45-230D8697805C}">
      <formula1>0</formula1>
    </dataValidation>
    <dataValidation type="custom" allowBlank="1" showErrorMessage="1" errorTitle="Sisestati lubamatu väärtus." error="Välja lubatud pikkus on 1000 tähemärki." sqref="G12 G7:G8" xr:uid="{3224E91E-EA71-452A-BE97-7FF6267EB94C}">
      <formula1>LEN(G7)&lt;=1000</formula1>
    </dataValidation>
    <dataValidation type="list" showErrorMessage="1" errorTitle="Sisestati lubamatu väärtus." error="Sisestatud väärtus ei kuulu lubatud väärtuste hulka." sqref="C12 C7:C8" xr:uid="{A584577E-BEB7-4832-9129-813B585CDC3D}">
      <formula1>projectPartners</formula1>
    </dataValidation>
    <dataValidation type="list" showErrorMessage="1" errorTitle="Sisestati lubamatu väärtus." error="Sisestatud väärtus ei kuulu lubatud väärtuste hulka." sqref="B12 B7:B8" xr:uid="{22D84D72-B6A4-4E8D-8FAF-C398CE63896E}">
      <formula1>invoiceFlatRateTypes</formula1>
    </dataValidation>
    <dataValidation type="whole" operator="greaterThan" allowBlank="1" showErrorMessage="1" errorTitle="Sisestati lubamatu väärtus." error="Välja väärtuseks peab olema positiivne täisarv." sqref="A7:A8 A12" xr:uid="{539C57D4-FDB1-4A4B-B8D8-EEDAE84A9669}">
      <formula1>0</formula1>
    </dataValidation>
    <dataValidation type="decimal" operator="greaterThanOrEqual" allowBlank="1" showErrorMessage="1" errorTitle="Sisestati lubamatu väärtus." error="Välja väärtus peab olema null või nullist suurem arv." sqref="S7:S8 P12:S12 H12:I12" xr:uid="{D84BDAF8-9F7B-4063-AD9D-EF320B32EFA5}">
      <formula1>0</formula1>
    </dataValidation>
    <dataValidation type="list" allowBlank="1" showErrorMessage="1" errorTitle="Sisestati lubamatu väärtus." error="Sisestatud väärtus ei kuulu lubatud väärtuste hulka." sqref="L7:L8 L12" xr:uid="{4A3B3CF0-12AD-48B4-81D1-82E578ED9CA3}">
      <formula1>projectContracts</formula1>
    </dataValidation>
    <dataValidation type="custom" allowBlank="1" showErrorMessage="1" errorTitle="Sisestati lubamatu väärtus." error="Välja lubatud pikkus on 500 tähemärki." sqref="O7:O8 O12" xr:uid="{8C7CA4A9-4278-4AC7-B8C5-7413A55C030F}">
      <formula1>LEN(O7)&lt;=500</formula1>
    </dataValidation>
    <dataValidation type="custom" allowBlank="1" showErrorMessage="1" errorTitle="Sisestati lubamatu väärtus." error="Välja lubatud pikkus on 2000 tähemärki." sqref="M7:M8" xr:uid="{4A995F37-7EFE-4078-A1EF-B4F6B1F0A773}">
      <formula1>LEN(#REF!)&lt;=2000</formula1>
    </dataValidation>
    <dataValidation type="custom" allowBlank="1" showErrorMessage="1" errorTitle="Sisestati lubamatu väärtus." error="Välja lubatud pikkus on 20 tähemärki." sqref="K7:K8" xr:uid="{2B993B6D-22C2-4A60-AF32-A7F98A758878}">
      <formula1>LEN(#REF!)&lt;=20</formula1>
    </dataValidation>
    <dataValidation type="custom" allowBlank="1" showErrorMessage="1" errorTitle="Sisestati lubamatu väärtus." error="Välja lubatud pikkus on 500 tähemärki." sqref="O7:O8" xr:uid="{C30DB1B4-4A4C-4396-9F7A-812C36C8599C}">
      <formula1>LEN(O14)&lt;=500</formula1>
    </dataValidation>
    <dataValidation type="custom" allowBlank="1" showErrorMessage="1" errorTitle="Sisestati lubamatu väärtus." error="Välja lubatud pikkus on 1000 tähemärki." sqref="G7:G8" xr:uid="{2DC5617F-9742-45D7-AB1F-4EEC58BA9D93}">
      <formula1>LEN(#REF!)&lt;=1000</formula1>
    </dataValidation>
    <dataValidation operator="greaterThan" allowBlank="1" showErrorMessage="1" errorTitle="Sisestati lubamatu väärtus." error="Välja väärtus peab olema nullist suurem arv." sqref="P7:P8 H7:H8 R7:R8" xr:uid="{6C391BE8-4BAE-4CD1-A8EE-2D43D0760D74}"/>
    <dataValidation operator="greaterThanOrEqual" allowBlank="1" showErrorMessage="1" errorTitle="Sisestati lubamatu väärtus." error="Välja väärtus peab olema null või nullist suurem arv." sqref="H7:I8 P7:R8" xr:uid="{2A8815E3-A915-482F-AFBF-F33809A54175}"/>
    <dataValidation type="custom" allowBlank="1" showErrorMessage="1" errorTitle="Sisestati lubamatu väärtus." error="Välja lubatud pikkus on 1000 tähemärki." sqref="G12" xr:uid="{68015137-982E-43FA-80B8-F15161017C59}">
      <formula1>LEN(G149)&lt;=1000</formula1>
    </dataValidation>
    <dataValidation type="custom" allowBlank="1" showErrorMessage="1" errorTitle="Sisestati lubamatu väärtus." error="Välja lubatud pikkus on 20 tähemärki." sqref="K12" xr:uid="{700B21DC-D55A-4DD3-8734-C919D7794F8C}">
      <formula1>LEN(K59)&lt;=20</formula1>
    </dataValidation>
    <dataValidation type="custom" allowBlank="1" showErrorMessage="1" errorTitle="Sisestati lubamatu väärtus." error="Välja lubatud pikkus on 2000 tähemärki." sqref="M12" xr:uid="{B174728D-BFD5-4CCE-9816-C94B0A7C2ABA}">
      <formula1>LEN(M59)&lt;=2000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A3B37-1D9C-4395-8458-2115FD96F456}">
  <dimension ref="A2:T12"/>
  <sheetViews>
    <sheetView workbookViewId="0">
      <selection activeCell="O12" sqref="O12:Q12"/>
    </sheetView>
  </sheetViews>
  <sheetFormatPr defaultRowHeight="15" x14ac:dyDescent="0.25"/>
  <cols>
    <col min="2" max="2" width="15.42578125" customWidth="1"/>
    <col min="3" max="3" width="22.5703125" customWidth="1"/>
    <col min="4" max="4" width="12.85546875" customWidth="1"/>
    <col min="7" max="7" width="15.28515625" customWidth="1"/>
    <col min="10" max="10" width="22.140625" customWidth="1"/>
    <col min="14" max="14" width="28.28515625" customWidth="1"/>
    <col min="15" max="15" width="25.7109375" customWidth="1"/>
  </cols>
  <sheetData>
    <row r="2" spans="1:20" x14ac:dyDescent="0.25">
      <c r="A2" s="1" t="s">
        <v>74</v>
      </c>
    </row>
    <row r="3" spans="1:20" x14ac:dyDescent="0.25">
      <c r="A3" t="s">
        <v>40</v>
      </c>
    </row>
    <row r="4" spans="1:20" x14ac:dyDescent="0.25">
      <c r="A4" s="1" t="s">
        <v>41</v>
      </c>
      <c r="C4" t="s">
        <v>58</v>
      </c>
    </row>
    <row r="5" spans="1:20" ht="127.5" x14ac:dyDescent="0.25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0" t="s">
        <v>19</v>
      </c>
      <c r="I5" s="10" t="s">
        <v>20</v>
      </c>
      <c r="J5" s="10" t="s">
        <v>21</v>
      </c>
      <c r="K5" s="10" t="s">
        <v>22</v>
      </c>
      <c r="L5" s="10" t="s">
        <v>23</v>
      </c>
      <c r="M5" s="10" t="s">
        <v>24</v>
      </c>
      <c r="N5" s="10" t="s">
        <v>25</v>
      </c>
      <c r="O5" s="11" t="s">
        <v>26</v>
      </c>
      <c r="P5" s="10" t="s">
        <v>27</v>
      </c>
      <c r="Q5" s="10" t="s">
        <v>28</v>
      </c>
      <c r="R5" s="10" t="s">
        <v>29</v>
      </c>
      <c r="S5" s="10" t="s">
        <v>89</v>
      </c>
      <c r="T5" s="35" t="s">
        <v>47</v>
      </c>
    </row>
    <row r="6" spans="1:20" ht="38.25" x14ac:dyDescent="0.25">
      <c r="A6" s="12">
        <v>186</v>
      </c>
      <c r="B6" s="23" t="s">
        <v>30</v>
      </c>
      <c r="C6" s="23" t="s">
        <v>42</v>
      </c>
      <c r="D6" s="31">
        <v>45901</v>
      </c>
      <c r="E6" s="32">
        <v>45900</v>
      </c>
      <c r="F6" s="32">
        <v>45900</v>
      </c>
      <c r="G6" s="23" t="s">
        <v>60</v>
      </c>
      <c r="H6" s="33">
        <v>1906.65</v>
      </c>
      <c r="I6" s="33">
        <v>0</v>
      </c>
      <c r="J6" s="23" t="s">
        <v>44</v>
      </c>
      <c r="K6" s="23">
        <v>10399457</v>
      </c>
      <c r="L6" s="23" t="s">
        <v>31</v>
      </c>
      <c r="M6" s="23"/>
      <c r="N6" s="23" t="s">
        <v>45</v>
      </c>
      <c r="O6" s="23" t="s">
        <v>61</v>
      </c>
      <c r="P6" s="33">
        <v>1906.65</v>
      </c>
      <c r="Q6" s="33">
        <v>0</v>
      </c>
      <c r="R6" s="37">
        <f>P6</f>
        <v>1906.65</v>
      </c>
      <c r="S6" s="14">
        <f>ROUND(R6*5%,2)</f>
        <v>95.33</v>
      </c>
      <c r="T6" s="36">
        <f>R6+S6</f>
        <v>2001.98</v>
      </c>
    </row>
    <row r="7" spans="1:20" x14ac:dyDescent="0.25">
      <c r="A7" s="38"/>
      <c r="B7" s="39"/>
      <c r="C7" s="39"/>
      <c r="D7" s="40"/>
      <c r="E7" s="41"/>
      <c r="F7" s="41"/>
      <c r="G7" s="39"/>
      <c r="H7" s="42"/>
      <c r="I7" s="42"/>
      <c r="J7" s="39"/>
      <c r="K7" s="39"/>
      <c r="L7" s="39"/>
      <c r="M7" s="39"/>
      <c r="N7" s="39"/>
      <c r="O7" s="39"/>
      <c r="P7" s="42"/>
      <c r="Q7" s="42"/>
      <c r="R7" s="43"/>
      <c r="S7" s="44"/>
      <c r="T7" s="45"/>
    </row>
    <row r="9" spans="1:20" x14ac:dyDescent="0.25">
      <c r="A9" s="34" t="s">
        <v>59</v>
      </c>
    </row>
    <row r="10" spans="1:20" ht="127.5" x14ac:dyDescent="0.25">
      <c r="A10" s="10" t="s">
        <v>12</v>
      </c>
      <c r="B10" s="10" t="s">
        <v>13</v>
      </c>
      <c r="C10" s="10" t="s">
        <v>14</v>
      </c>
      <c r="D10" s="10" t="s">
        <v>15</v>
      </c>
      <c r="E10" s="10" t="s">
        <v>16</v>
      </c>
      <c r="F10" s="10" t="s">
        <v>17</v>
      </c>
      <c r="G10" s="11" t="s">
        <v>18</v>
      </c>
      <c r="H10" s="10" t="s">
        <v>19</v>
      </c>
      <c r="I10" s="10" t="s">
        <v>20</v>
      </c>
      <c r="J10" s="10" t="s">
        <v>21</v>
      </c>
      <c r="K10" s="10" t="s">
        <v>22</v>
      </c>
      <c r="L10" s="10" t="s">
        <v>23</v>
      </c>
      <c r="M10" s="10" t="s">
        <v>24</v>
      </c>
      <c r="N10" s="10" t="s">
        <v>25</v>
      </c>
      <c r="O10" s="11" t="s">
        <v>26</v>
      </c>
      <c r="P10" s="10" t="s">
        <v>27</v>
      </c>
      <c r="Q10" s="10" t="s">
        <v>28</v>
      </c>
      <c r="R10" s="10" t="s">
        <v>29</v>
      </c>
      <c r="S10" s="10" t="s">
        <v>89</v>
      </c>
      <c r="T10" s="35" t="s">
        <v>47</v>
      </c>
    </row>
    <row r="11" spans="1:20" ht="38.25" x14ac:dyDescent="0.25">
      <c r="A11" s="12">
        <v>186</v>
      </c>
      <c r="B11" s="12" t="s">
        <v>30</v>
      </c>
      <c r="C11" s="12" t="s">
        <v>42</v>
      </c>
      <c r="D11" s="21">
        <v>45901</v>
      </c>
      <c r="E11" s="21">
        <v>45900</v>
      </c>
      <c r="F11" s="21">
        <v>45900</v>
      </c>
      <c r="G11" s="13" t="s">
        <v>60</v>
      </c>
      <c r="H11" s="14">
        <v>1271.0999999999999</v>
      </c>
      <c r="I11" s="14">
        <v>0</v>
      </c>
      <c r="J11" s="12" t="s">
        <v>44</v>
      </c>
      <c r="K11" s="12">
        <v>10399457</v>
      </c>
      <c r="L11" s="12" t="s">
        <v>31</v>
      </c>
      <c r="M11" s="12"/>
      <c r="N11" s="12" t="s">
        <v>45</v>
      </c>
      <c r="O11" s="15" t="s">
        <v>61</v>
      </c>
      <c r="P11" s="14">
        <v>1271.0999999999999</v>
      </c>
      <c r="Q11" s="14">
        <v>0</v>
      </c>
      <c r="R11" s="22">
        <f>P11</f>
        <v>1271.0999999999999</v>
      </c>
      <c r="S11" s="14">
        <f>ROUND(R11*5%,2)</f>
        <v>63.56</v>
      </c>
      <c r="T11" s="36">
        <f>R11+S11</f>
        <v>1334.6599999999999</v>
      </c>
    </row>
    <row r="12" spans="1:20" x14ac:dyDescent="0.25">
      <c r="O12" s="53" t="s">
        <v>32</v>
      </c>
      <c r="P12" s="53"/>
      <c r="Q12" s="53"/>
      <c r="R12" s="16">
        <f>R6-R11</f>
        <v>635.55000000000018</v>
      </c>
      <c r="S12" s="16">
        <f>S6-S11</f>
        <v>31.769999999999996</v>
      </c>
      <c r="T12" s="16">
        <f>T6-T11</f>
        <v>667.32000000000016</v>
      </c>
    </row>
  </sheetData>
  <mergeCells count="1">
    <mergeCell ref="O12:Q12"/>
  </mergeCells>
  <dataValidations count="21">
    <dataValidation type="custom" allowBlank="1" showErrorMessage="1" errorTitle="Sisestati lubamatu väärtus." error="Välja lubatud pikkus on 500 tähemärki." sqref="O6:O7 O11" xr:uid="{8D548D4D-4D92-44E6-AAE6-9A956C6F1BEA}">
      <formula1>LEN(O6)&lt;=500</formula1>
    </dataValidation>
    <dataValidation type="list" allowBlank="1" showErrorMessage="1" errorTitle="Sisestati lubamatu väärtus." error="Sisestatud väärtus ei kuulu lubatud väärtuste hulka." sqref="L6:L7 L11" xr:uid="{53EB68B1-AD69-45A3-90EF-E89A2402B28C}">
      <formula1>projectContracts</formula1>
    </dataValidation>
    <dataValidation type="decimal" operator="greaterThanOrEqual" allowBlank="1" showErrorMessage="1" errorTitle="Sisestati lubamatu väärtus." error="Välja väärtus peab olema null või nullist suurem arv." sqref="S6:S7 P11:S11 H11:I11" xr:uid="{FCD943C5-8014-4C48-96E5-5230E3AEF8FA}">
      <formula1>0</formula1>
    </dataValidation>
    <dataValidation type="whole" operator="greaterThan" allowBlank="1" showErrorMessage="1" errorTitle="Sisestati lubamatu väärtus." error="Välja väärtuseks peab olema positiivne täisarv." sqref="A6:A7 A11" xr:uid="{A4C60DAD-9E95-4A76-9BE5-20ED391ADDC9}">
      <formula1>0</formula1>
    </dataValidation>
    <dataValidation type="list" showErrorMessage="1" errorTitle="Sisestati lubamatu väärtus." error="Sisestatud väärtus ei kuulu lubatud väärtuste hulka." sqref="B11 B6:B7" xr:uid="{60D0466E-25B3-4A2C-B405-C98D2307920F}">
      <formula1>invoiceFlatRateTypes</formula1>
    </dataValidation>
    <dataValidation type="list" showErrorMessage="1" errorTitle="Sisestati lubamatu väärtus." error="Sisestatud väärtus ei kuulu lubatud väärtuste hulka." sqref="C11 C6:C7" xr:uid="{6B2E9BC3-A2A9-4920-BFCB-54A40B326F59}">
      <formula1>projectPartners</formula1>
    </dataValidation>
    <dataValidation type="custom" allowBlank="1" showErrorMessage="1" errorTitle="Sisestati lubamatu väärtus." error="Välja lubatud pikkus on 1000 tähemärki." sqref="G11 G6:G7" xr:uid="{60DA6DA5-15FB-49C9-86E1-79F5E48AAB4F}">
      <formula1>LEN(G6)&lt;=1000</formula1>
    </dataValidation>
    <dataValidation type="decimal" operator="greaterThan" allowBlank="1" showErrorMessage="1" errorTitle="Sisestati lubamatu väärtus." error="Välja väärtus peab olema nullist suurem arv." sqref="S6:S7 R11:S11 H11" xr:uid="{96DC06CB-1DF9-4D12-B166-C4A0988BE01A}">
      <formula1>0</formula1>
    </dataValidation>
    <dataValidation type="list" allowBlank="1" sqref="J6:J7 J11" xr:uid="{103A81C9-5144-4F80-8268-C082B5BE45EC}">
      <formula1>docIssuerPartners</formula1>
    </dataValidation>
    <dataValidation type="custom" allowBlank="1" showErrorMessage="1" errorTitle="Sisestati lubamatu väärtus." error="Välja lubatud pikkus on 20 tähemärki." sqref="K6:K7 K11" xr:uid="{3FA323E5-4CEC-4DE4-B54F-0BE93422693B}">
      <formula1>LEN(K6)&lt;=20</formula1>
    </dataValidation>
    <dataValidation type="custom" allowBlank="1" showErrorMessage="1" errorTitle="Sisestati lubamatu väärtus." error="Välja lubatud pikkus on 2000 tähemärki." sqref="M6:M7 M11" xr:uid="{B8D7A2A0-D412-4F66-AAD3-F37006F2A053}">
      <formula1>LEN(M6)&lt;=2000</formula1>
    </dataValidation>
    <dataValidation type="list" showErrorMessage="1" errorTitle="Sisestati lubamatu väärtus." error="Sisestatud väärtus ei kuulu lubatud väärtuste hulka." sqref="N6:N7 N11" xr:uid="{747888D9-C1DA-4163-9ECB-C142F6B5077F}">
      <formula1>projectActivities</formula1>
    </dataValidation>
    <dataValidation type="custom" allowBlank="1" showErrorMessage="1" errorTitle="Sisestati lubamatu väärtus." error="Välja lubatud pikkus on 20 tähemärki." sqref="K6:K7" xr:uid="{2B7D4653-FB30-41A2-843A-D2B13740CC7C}">
      <formula1>LEN(#REF!)&lt;=20</formula1>
    </dataValidation>
    <dataValidation type="custom" allowBlank="1" showErrorMessage="1" errorTitle="Sisestati lubamatu väärtus." error="Välja lubatud pikkus on 2000 tähemärki." sqref="M6:M7" xr:uid="{5537CA80-96E5-41A0-AB9D-659B6411B5D0}">
      <formula1>LEN(#REF!)&lt;=2000</formula1>
    </dataValidation>
    <dataValidation type="custom" allowBlank="1" showErrorMessage="1" errorTitle="Sisestati lubamatu väärtus." error="Välja lubatud pikkus on 500 tähemärki." sqref="O6:O7" xr:uid="{6A4233FD-54A6-4108-8181-ED22508B14A8}">
      <formula1>LEN(O13)&lt;=500</formula1>
    </dataValidation>
    <dataValidation type="custom" allowBlank="1" showErrorMessage="1" errorTitle="Sisestati lubamatu väärtus." error="Välja lubatud pikkus on 1000 tähemärki." sqref="G6:G7" xr:uid="{E757E884-0BB7-46C6-AC53-1BD59F9F9AC2}">
      <formula1>LEN(#REF!)&lt;=1000</formula1>
    </dataValidation>
    <dataValidation operator="greaterThan" allowBlank="1" showErrorMessage="1" errorTitle="Sisestati lubamatu väärtus." error="Välja väärtus peab olema nullist suurem arv." sqref="P6:P7 H6:H7 R6:R7" xr:uid="{EC31A3A7-BB1F-4258-B6E5-4F6B97FB693F}"/>
    <dataValidation operator="greaterThanOrEqual" allowBlank="1" showErrorMessage="1" errorTitle="Sisestati lubamatu väärtus." error="Välja väärtus peab olema null või nullist suurem arv." sqref="H6:I7 P6:R7" xr:uid="{9BF3672C-6833-4002-92F8-D09B5F689F6A}"/>
    <dataValidation type="custom" allowBlank="1" showErrorMessage="1" errorTitle="Sisestati lubamatu väärtus." error="Välja lubatud pikkus on 1000 tähemärki." sqref="G11" xr:uid="{B027A761-FAFE-4ED5-ADE5-E466D04DDB26}">
      <formula1>LEN(G148)&lt;=1000</formula1>
    </dataValidation>
    <dataValidation type="custom" allowBlank="1" showErrorMessage="1" errorTitle="Sisestati lubamatu väärtus." error="Välja lubatud pikkus on 20 tähemärki." sqref="K11" xr:uid="{F94B831E-FCE5-49CC-B374-51158532CA0C}">
      <formula1>LEN(K58)&lt;=20</formula1>
    </dataValidation>
    <dataValidation type="custom" allowBlank="1" showErrorMessage="1" errorTitle="Sisestati lubamatu väärtus." error="Välja lubatud pikkus on 2000 tähemärki." sqref="M11" xr:uid="{0DB92557-487D-41E1-9EFE-3710BE9E78DF}">
      <formula1>LEN(M58)&lt;=2000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5673-F2DB-409D-BABF-EA6934114CF8}">
  <dimension ref="A2:T11"/>
  <sheetViews>
    <sheetView workbookViewId="0">
      <selection activeCell="P10" sqref="P10"/>
    </sheetView>
  </sheetViews>
  <sheetFormatPr defaultRowHeight="15" x14ac:dyDescent="0.25"/>
  <cols>
    <col min="1" max="1" width="7.7109375" customWidth="1"/>
    <col min="2" max="2" width="11" customWidth="1"/>
    <col min="3" max="3" width="28.85546875" customWidth="1"/>
    <col min="4" max="4" width="10.85546875" customWidth="1"/>
    <col min="5" max="6" width="9" bestFit="1" customWidth="1"/>
    <col min="7" max="7" width="13.85546875" customWidth="1"/>
    <col min="8" max="8" width="8.5703125" bestFit="1" customWidth="1"/>
    <col min="9" max="9" width="9" bestFit="1" customWidth="1"/>
    <col min="10" max="10" width="23.42578125" customWidth="1"/>
    <col min="11" max="11" width="11.5703125" customWidth="1"/>
    <col min="14" max="14" width="16.140625" customWidth="1"/>
    <col min="15" max="15" width="15.28515625" customWidth="1"/>
    <col min="16" max="16" width="13.140625" customWidth="1"/>
    <col min="17" max="17" width="8.7109375" bestFit="1" customWidth="1"/>
    <col min="18" max="18" width="10.85546875" customWidth="1"/>
    <col min="19" max="19" width="8.28515625" bestFit="1" customWidth="1"/>
    <col min="20" max="20" width="13.28515625" customWidth="1"/>
  </cols>
  <sheetData>
    <row r="2" spans="1:20" x14ac:dyDescent="0.25">
      <c r="A2" s="1" t="s">
        <v>74</v>
      </c>
    </row>
    <row r="3" spans="1:20" x14ac:dyDescent="0.25">
      <c r="A3" t="s">
        <v>40</v>
      </c>
    </row>
    <row r="4" spans="1:20" x14ac:dyDescent="0.25">
      <c r="A4" s="1" t="s">
        <v>41</v>
      </c>
      <c r="C4" t="s">
        <v>62</v>
      </c>
    </row>
    <row r="5" spans="1:20" ht="127.5" x14ac:dyDescent="0.25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0" t="s">
        <v>19</v>
      </c>
      <c r="I5" s="10" t="s">
        <v>20</v>
      </c>
      <c r="J5" s="10" t="s">
        <v>21</v>
      </c>
      <c r="K5" s="10" t="s">
        <v>22</v>
      </c>
      <c r="L5" s="10" t="s">
        <v>23</v>
      </c>
      <c r="M5" s="10" t="s">
        <v>24</v>
      </c>
      <c r="N5" s="10" t="s">
        <v>25</v>
      </c>
      <c r="O5" s="11" t="s">
        <v>26</v>
      </c>
      <c r="P5" s="10" t="s">
        <v>27</v>
      </c>
      <c r="Q5" s="10" t="s">
        <v>28</v>
      </c>
      <c r="R5" s="10" t="s">
        <v>29</v>
      </c>
      <c r="S5" s="10" t="s">
        <v>89</v>
      </c>
      <c r="T5" s="35" t="s">
        <v>47</v>
      </c>
    </row>
    <row r="6" spans="1:20" ht="51" x14ac:dyDescent="0.25">
      <c r="A6" s="12">
        <v>197</v>
      </c>
      <c r="B6" s="23" t="s">
        <v>30</v>
      </c>
      <c r="C6" s="23" t="s">
        <v>42</v>
      </c>
      <c r="D6" s="31">
        <v>45931</v>
      </c>
      <c r="E6" s="32">
        <v>45930</v>
      </c>
      <c r="F6" s="32">
        <v>45930</v>
      </c>
      <c r="G6" s="23" t="s">
        <v>64</v>
      </c>
      <c r="H6" s="33">
        <v>2007</v>
      </c>
      <c r="I6" s="33">
        <v>0</v>
      </c>
      <c r="J6" s="23" t="s">
        <v>44</v>
      </c>
      <c r="K6" s="23">
        <v>10399457</v>
      </c>
      <c r="L6" s="23" t="s">
        <v>31</v>
      </c>
      <c r="M6" s="23"/>
      <c r="N6" s="23" t="s">
        <v>45</v>
      </c>
      <c r="O6" s="23" t="s">
        <v>65</v>
      </c>
      <c r="P6" s="33">
        <v>2007</v>
      </c>
      <c r="Q6" s="33">
        <v>0</v>
      </c>
      <c r="R6" s="37">
        <f>P6</f>
        <v>2007</v>
      </c>
      <c r="S6" s="14">
        <f>ROUND(R6*5%,2)</f>
        <v>100.35</v>
      </c>
      <c r="T6" s="36">
        <f>R6+S6</f>
        <v>2107.35</v>
      </c>
    </row>
    <row r="8" spans="1:20" x14ac:dyDescent="0.25">
      <c r="A8" s="34" t="s">
        <v>63</v>
      </c>
    </row>
    <row r="9" spans="1:20" ht="127.5" x14ac:dyDescent="0.25">
      <c r="A9" s="10" t="s">
        <v>12</v>
      </c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1" t="s">
        <v>18</v>
      </c>
      <c r="H9" s="10" t="s">
        <v>19</v>
      </c>
      <c r="I9" s="10" t="s">
        <v>20</v>
      </c>
      <c r="J9" s="10" t="s">
        <v>21</v>
      </c>
      <c r="K9" s="10" t="s">
        <v>22</v>
      </c>
      <c r="L9" s="10" t="s">
        <v>23</v>
      </c>
      <c r="M9" s="10" t="s">
        <v>24</v>
      </c>
      <c r="N9" s="10" t="s">
        <v>25</v>
      </c>
      <c r="O9" s="11" t="s">
        <v>26</v>
      </c>
      <c r="P9" s="10" t="s">
        <v>27</v>
      </c>
      <c r="Q9" s="10" t="s">
        <v>28</v>
      </c>
      <c r="R9" s="10" t="s">
        <v>29</v>
      </c>
      <c r="S9" s="10" t="s">
        <v>89</v>
      </c>
      <c r="T9" s="35" t="s">
        <v>47</v>
      </c>
    </row>
    <row r="10" spans="1:20" ht="51" x14ac:dyDescent="0.25">
      <c r="A10" s="12">
        <v>197</v>
      </c>
      <c r="B10" s="12" t="s">
        <v>30</v>
      </c>
      <c r="C10" s="12" t="s">
        <v>42</v>
      </c>
      <c r="D10" s="21">
        <v>45931</v>
      </c>
      <c r="E10" s="21">
        <v>45930</v>
      </c>
      <c r="F10" s="21">
        <v>45930</v>
      </c>
      <c r="G10" s="13" t="s">
        <v>64</v>
      </c>
      <c r="H10" s="14">
        <v>1338</v>
      </c>
      <c r="I10" s="14">
        <v>0</v>
      </c>
      <c r="J10" s="12" t="s">
        <v>44</v>
      </c>
      <c r="K10" s="12">
        <v>10399457</v>
      </c>
      <c r="L10" s="12" t="s">
        <v>31</v>
      </c>
      <c r="M10" s="12"/>
      <c r="N10" s="12" t="s">
        <v>45</v>
      </c>
      <c r="O10" s="15" t="s">
        <v>65</v>
      </c>
      <c r="P10" s="14">
        <v>1338</v>
      </c>
      <c r="Q10" s="14">
        <v>0</v>
      </c>
      <c r="R10" s="22">
        <f>P10</f>
        <v>1338</v>
      </c>
      <c r="S10" s="14">
        <f>ROUND(R10*5%,2)</f>
        <v>66.900000000000006</v>
      </c>
      <c r="T10" s="36">
        <f>R10+S10</f>
        <v>1404.9</v>
      </c>
    </row>
    <row r="11" spans="1:20" x14ac:dyDescent="0.25">
      <c r="O11" s="53" t="s">
        <v>32</v>
      </c>
      <c r="P11" s="53"/>
      <c r="Q11" s="53"/>
      <c r="R11" s="16">
        <f>R6-R10</f>
        <v>669</v>
      </c>
      <c r="S11" s="16">
        <f>S6-S10</f>
        <v>33.449999999999989</v>
      </c>
      <c r="T11" s="16">
        <f>T6-T10</f>
        <v>702.44999999999982</v>
      </c>
    </row>
  </sheetData>
  <mergeCells count="1">
    <mergeCell ref="O11:Q11"/>
  </mergeCells>
  <dataValidations count="21">
    <dataValidation type="custom" allowBlank="1" showErrorMessage="1" errorTitle="Sisestati lubamatu väärtus." error="Välja lubatud pikkus on 1000 tähemärki." sqref="G6" xr:uid="{D930218A-6FAA-4420-9105-F220592874E2}">
      <formula1>LEN(#REF!)&lt;=1000</formula1>
    </dataValidation>
    <dataValidation type="custom" allowBlank="1" showErrorMessage="1" errorTitle="Sisestati lubamatu väärtus." error="Välja lubatud pikkus on 20 tähemärki." sqref="K6" xr:uid="{7E4EE841-03BD-474F-9A7E-DFAE1E71DD40}">
      <formula1>LEN(#REF!)&lt;=20</formula1>
    </dataValidation>
    <dataValidation operator="greaterThan" allowBlank="1" showErrorMessage="1" errorTitle="Sisestati lubamatu väärtus." error="Välja väärtus peab olema nullist suurem arv." sqref="P6 H6 R6" xr:uid="{832E161F-C669-4BE9-98B5-9AC1A9C55CC2}"/>
    <dataValidation type="custom" allowBlank="1" showErrorMessage="1" errorTitle="Sisestati lubamatu väärtus." error="Välja lubatud pikkus on 2000 tähemärki." sqref="M6" xr:uid="{51F43106-6A12-462B-B1A6-D705FE08B8AF}">
      <formula1>LEN(#REF!)&lt;=2000</formula1>
    </dataValidation>
    <dataValidation type="custom" allowBlank="1" showErrorMessage="1" errorTitle="Sisestati lubamatu väärtus." error="Välja lubatud pikkus on 500 tähemärki." sqref="O6" xr:uid="{376ADA33-D287-470E-93C1-1BC324A340C1}">
      <formula1>LEN(O12)&lt;=500</formula1>
    </dataValidation>
    <dataValidation operator="greaterThanOrEqual" allowBlank="1" showErrorMessage="1" errorTitle="Sisestati lubamatu väärtus." error="Välja väärtus peab olema null või nullist suurem arv." sqref="H6:I6 P6:R6" xr:uid="{03BD78FC-0B5C-4860-B34F-E971CC693DE2}"/>
    <dataValidation type="custom" allowBlank="1" showErrorMessage="1" errorTitle="Sisestati lubamatu väärtus." error="Välja lubatud pikkus on 1000 tähemärki." sqref="G10" xr:uid="{15799B2B-6750-40AD-A3EB-EFB56F777376}">
      <formula1>LEN(G147)&lt;=1000</formula1>
    </dataValidation>
    <dataValidation type="custom" allowBlank="1" showErrorMessage="1" errorTitle="Sisestati lubamatu väärtus." error="Välja lubatud pikkus on 20 tähemärki." sqref="K10" xr:uid="{FA2DE9D8-D0D2-4BD0-869A-1190223B3344}">
      <formula1>LEN(K57)&lt;=20</formula1>
    </dataValidation>
    <dataValidation type="custom" allowBlank="1" showErrorMessage="1" errorTitle="Sisestati lubamatu väärtus." error="Välja lubatud pikkus on 2000 tähemärki." sqref="M10" xr:uid="{2887DCBA-8CD5-4612-A81D-C549382805FF}">
      <formula1>LEN(M57)&lt;=2000</formula1>
    </dataValidation>
    <dataValidation type="custom" allowBlank="1" showErrorMessage="1" errorTitle="Sisestati lubamatu väärtus." error="Välja lubatud pikkus on 500 tähemärki." sqref="O6 O10" xr:uid="{BE6A69B5-9636-4E03-B24C-2954A8D8BABB}">
      <formula1>LEN(O6)&lt;=500</formula1>
    </dataValidation>
    <dataValidation type="list" showErrorMessage="1" errorTitle="Sisestati lubamatu väärtus." error="Sisestatud väärtus ei kuulu lubatud väärtuste hulka." sqref="N6 N10" xr:uid="{94011738-E49A-45C1-BEB7-B0F4B5123E61}">
      <formula1>projectActivities</formula1>
    </dataValidation>
    <dataValidation type="custom" allowBlank="1" showErrorMessage="1" errorTitle="Sisestati lubamatu väärtus." error="Välja lubatud pikkus on 2000 tähemärki." sqref="M6 M10" xr:uid="{95B92866-FD3D-4C13-98D0-211F3F97CFB0}">
      <formula1>LEN(M6)&lt;=2000</formula1>
    </dataValidation>
    <dataValidation type="list" allowBlank="1" showErrorMessage="1" errorTitle="Sisestati lubamatu väärtus." error="Sisestatud väärtus ei kuulu lubatud väärtuste hulka." sqref="L6 L10" xr:uid="{06391911-E52F-4E3F-96F4-EE6A4D2A2125}">
      <formula1>projectContracts</formula1>
    </dataValidation>
    <dataValidation type="custom" allowBlank="1" showErrorMessage="1" errorTitle="Sisestati lubamatu väärtus." error="Välja lubatud pikkus on 20 tähemärki." sqref="K6 K10" xr:uid="{00207B0A-5B0B-4EE2-86EA-EDA28E2EF6F1}">
      <formula1>LEN(K6)&lt;=20</formula1>
    </dataValidation>
    <dataValidation type="list" allowBlank="1" sqref="J6 J10" xr:uid="{A1ACF6A6-1B79-4B7A-8DE0-DD7ED0534C8C}">
      <formula1>docIssuerPartners</formula1>
    </dataValidation>
    <dataValidation type="decimal" operator="greaterThan" allowBlank="1" showErrorMessage="1" errorTitle="Sisestati lubamatu väärtus." error="Välja väärtus peab olema nullist suurem arv." sqref="S6 R10:S10 H10" xr:uid="{7738AF8D-2648-4BE2-8982-22E9456F0FE7}">
      <formula1>0</formula1>
    </dataValidation>
    <dataValidation type="decimal" operator="greaterThanOrEqual" allowBlank="1" showErrorMessage="1" errorTitle="Sisestati lubamatu väärtus." error="Välja väärtus peab olema null või nullist suurem arv." sqref="S6 P10:S10 H10:I10" xr:uid="{D333BD97-FFE5-48AF-8272-9B52C1FEB0AC}">
      <formula1>0</formula1>
    </dataValidation>
    <dataValidation type="custom" allowBlank="1" showErrorMessage="1" errorTitle="Sisestati lubamatu väärtus." error="Välja lubatud pikkus on 1000 tähemärki." sqref="G10 G6" xr:uid="{B51435E9-D259-4CA8-9326-1AEF0BE14446}">
      <formula1>LEN(G6)&lt;=1000</formula1>
    </dataValidation>
    <dataValidation type="list" showErrorMessage="1" errorTitle="Sisestati lubamatu väärtus." error="Sisestatud väärtus ei kuulu lubatud väärtuste hulka." sqref="C10 C6" xr:uid="{6B1041CD-A6A1-4756-82F2-37C9E6F120FF}">
      <formula1>projectPartners</formula1>
    </dataValidation>
    <dataValidation type="list" showErrorMessage="1" errorTitle="Sisestati lubamatu väärtus." error="Sisestatud väärtus ei kuulu lubatud väärtuste hulka." sqref="B10 B6" xr:uid="{865BE7AC-A5C8-4D33-99ED-A2027B5FAD50}">
      <formula1>invoiceFlatRateTypes</formula1>
    </dataValidation>
    <dataValidation type="whole" operator="greaterThan" allowBlank="1" showErrorMessage="1" errorTitle="Sisestati lubamatu väärtus." error="Välja väärtuseks peab olema positiivne täisarv." sqref="A6 A10" xr:uid="{04884F0F-99A9-4BFA-AE60-7E7AEB280544}">
      <formula1>0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5F19F-3AAC-4CA2-BCCE-98F83BA41DA0}">
  <dimension ref="A2:T11"/>
  <sheetViews>
    <sheetView workbookViewId="0">
      <selection activeCell="P10" sqref="P10"/>
    </sheetView>
  </sheetViews>
  <sheetFormatPr defaultRowHeight="15" x14ac:dyDescent="0.25"/>
  <cols>
    <col min="1" max="1" width="8.28515625" customWidth="1"/>
    <col min="2" max="2" width="9.42578125" customWidth="1"/>
    <col min="3" max="3" width="24" customWidth="1"/>
    <col min="4" max="4" width="16.28515625" customWidth="1"/>
    <col min="5" max="5" width="12.5703125" customWidth="1"/>
    <col min="6" max="6" width="10.42578125" customWidth="1"/>
    <col min="7" max="7" width="13" customWidth="1"/>
    <col min="8" max="8" width="10.7109375" customWidth="1"/>
    <col min="10" max="10" width="23.28515625" bestFit="1" customWidth="1"/>
    <col min="11" max="11" width="16" customWidth="1"/>
    <col min="12" max="12" width="12.5703125" customWidth="1"/>
    <col min="14" max="14" width="16.7109375" customWidth="1"/>
    <col min="15" max="15" width="22.7109375" customWidth="1"/>
    <col min="16" max="16" width="12.7109375" customWidth="1"/>
  </cols>
  <sheetData>
    <row r="2" spans="1:20" x14ac:dyDescent="0.25">
      <c r="A2" s="1" t="s">
        <v>74</v>
      </c>
    </row>
    <row r="3" spans="1:20" x14ac:dyDescent="0.25">
      <c r="A3" t="s">
        <v>40</v>
      </c>
    </row>
    <row r="4" spans="1:20" x14ac:dyDescent="0.25">
      <c r="A4" s="1" t="s">
        <v>41</v>
      </c>
      <c r="C4" t="s">
        <v>66</v>
      </c>
    </row>
    <row r="5" spans="1:20" ht="89.25" x14ac:dyDescent="0.25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0" t="s">
        <v>19</v>
      </c>
      <c r="I5" s="10" t="s">
        <v>20</v>
      </c>
      <c r="J5" s="10" t="s">
        <v>21</v>
      </c>
      <c r="K5" s="10" t="s">
        <v>22</v>
      </c>
      <c r="L5" s="10" t="s">
        <v>23</v>
      </c>
      <c r="M5" s="10" t="s">
        <v>24</v>
      </c>
      <c r="N5" s="10" t="s">
        <v>25</v>
      </c>
      <c r="O5" s="11" t="s">
        <v>26</v>
      </c>
      <c r="P5" s="10" t="s">
        <v>27</v>
      </c>
      <c r="Q5" s="10" t="s">
        <v>28</v>
      </c>
      <c r="R5" s="10" t="s">
        <v>29</v>
      </c>
      <c r="S5" s="10" t="s">
        <v>89</v>
      </c>
      <c r="T5" s="35" t="s">
        <v>47</v>
      </c>
    </row>
    <row r="6" spans="1:20" ht="38.25" x14ac:dyDescent="0.25">
      <c r="A6" s="12">
        <v>207</v>
      </c>
      <c r="B6" s="23" t="s">
        <v>30</v>
      </c>
      <c r="C6" s="23" t="s">
        <v>42</v>
      </c>
      <c r="D6" s="31">
        <v>45964</v>
      </c>
      <c r="E6" s="32">
        <v>45961</v>
      </c>
      <c r="F6" s="32">
        <v>45961</v>
      </c>
      <c r="G6" s="23" t="s">
        <v>68</v>
      </c>
      <c r="H6" s="33">
        <v>2007</v>
      </c>
      <c r="I6" s="33">
        <v>0</v>
      </c>
      <c r="J6" s="23" t="s">
        <v>44</v>
      </c>
      <c r="K6" s="23">
        <v>10399457</v>
      </c>
      <c r="L6" s="23" t="s">
        <v>31</v>
      </c>
      <c r="M6" s="23"/>
      <c r="N6" s="23" t="s">
        <v>45</v>
      </c>
      <c r="O6" s="23" t="s">
        <v>69</v>
      </c>
      <c r="P6" s="33">
        <v>2007</v>
      </c>
      <c r="Q6" s="33">
        <v>0</v>
      </c>
      <c r="R6" s="37">
        <f>P6</f>
        <v>2007</v>
      </c>
      <c r="S6" s="14">
        <f>ROUND(R6*5%,2)</f>
        <v>100.35</v>
      </c>
      <c r="T6" s="36">
        <f>R6+S6</f>
        <v>2107.35</v>
      </c>
    </row>
    <row r="8" spans="1:20" x14ac:dyDescent="0.25">
      <c r="A8" s="34" t="s">
        <v>67</v>
      </c>
    </row>
    <row r="9" spans="1:20" ht="89.25" x14ac:dyDescent="0.25">
      <c r="A9" s="10" t="s">
        <v>12</v>
      </c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1" t="s">
        <v>18</v>
      </c>
      <c r="H9" s="10" t="s">
        <v>19</v>
      </c>
      <c r="I9" s="10" t="s">
        <v>20</v>
      </c>
      <c r="J9" s="10" t="s">
        <v>21</v>
      </c>
      <c r="K9" s="10" t="s">
        <v>22</v>
      </c>
      <c r="L9" s="10" t="s">
        <v>23</v>
      </c>
      <c r="M9" s="10" t="s">
        <v>24</v>
      </c>
      <c r="N9" s="10" t="s">
        <v>25</v>
      </c>
      <c r="O9" s="11" t="s">
        <v>26</v>
      </c>
      <c r="P9" s="10" t="s">
        <v>27</v>
      </c>
      <c r="Q9" s="10" t="s">
        <v>28</v>
      </c>
      <c r="R9" s="10" t="s">
        <v>29</v>
      </c>
      <c r="S9" s="10" t="s">
        <v>89</v>
      </c>
      <c r="T9" s="35" t="s">
        <v>47</v>
      </c>
    </row>
    <row r="10" spans="1:20" ht="38.25" x14ac:dyDescent="0.25">
      <c r="A10" s="12">
        <v>207</v>
      </c>
      <c r="B10" s="12" t="s">
        <v>30</v>
      </c>
      <c r="C10" s="12" t="s">
        <v>42</v>
      </c>
      <c r="D10" s="21">
        <v>45964</v>
      </c>
      <c r="E10" s="21">
        <v>45961</v>
      </c>
      <c r="F10" s="21">
        <v>45961</v>
      </c>
      <c r="G10" s="13" t="s">
        <v>68</v>
      </c>
      <c r="H10" s="14">
        <v>1338</v>
      </c>
      <c r="I10" s="14">
        <v>0</v>
      </c>
      <c r="J10" s="12" t="s">
        <v>44</v>
      </c>
      <c r="K10" s="12">
        <v>10399457</v>
      </c>
      <c r="L10" s="12" t="s">
        <v>31</v>
      </c>
      <c r="M10" s="12"/>
      <c r="N10" s="12" t="s">
        <v>45</v>
      </c>
      <c r="O10" s="15" t="s">
        <v>69</v>
      </c>
      <c r="P10" s="14">
        <v>1338</v>
      </c>
      <c r="Q10" s="14">
        <v>0</v>
      </c>
      <c r="R10" s="22">
        <f>P10</f>
        <v>1338</v>
      </c>
      <c r="S10" s="14">
        <f>ROUND(R10*5%,2)</f>
        <v>66.900000000000006</v>
      </c>
      <c r="T10" s="36">
        <f>R10+S10</f>
        <v>1404.9</v>
      </c>
    </row>
    <row r="11" spans="1:20" x14ac:dyDescent="0.25">
      <c r="O11" s="53" t="s">
        <v>32</v>
      </c>
      <c r="P11" s="53"/>
      <c r="Q11" s="53"/>
      <c r="R11" s="16">
        <f>R6-R10</f>
        <v>669</v>
      </c>
      <c r="S11" s="16">
        <f>S6-S10</f>
        <v>33.449999999999989</v>
      </c>
      <c r="T11" s="16">
        <f>T6-T10</f>
        <v>702.44999999999982</v>
      </c>
    </row>
  </sheetData>
  <mergeCells count="1">
    <mergeCell ref="O11:Q11"/>
  </mergeCells>
  <dataValidations count="21">
    <dataValidation type="custom" allowBlank="1" showErrorMessage="1" errorTitle="Sisestati lubamatu väärtus." error="Välja lubatud pikkus on 1000 tähemärki." sqref="G6" xr:uid="{74E32BD5-EB1A-4093-A4AF-C4EBE523D244}">
      <formula1>LEN(#REF!)&lt;=1000</formula1>
    </dataValidation>
    <dataValidation type="custom" allowBlank="1" showErrorMessage="1" errorTitle="Sisestati lubamatu väärtus." error="Välja lubatud pikkus on 20 tähemärki." sqref="K6" xr:uid="{F6ACED93-D015-49DC-863C-0497208CD0EA}">
      <formula1>LEN(#REF!)&lt;=20</formula1>
    </dataValidation>
    <dataValidation operator="greaterThan" allowBlank="1" showErrorMessage="1" errorTitle="Sisestati lubamatu väärtus." error="Välja väärtus peab olema nullist suurem arv." sqref="P6 H6 R6" xr:uid="{E16F1EDE-28F6-4E9F-BF72-A0AA76F03186}"/>
    <dataValidation type="custom" allowBlank="1" showErrorMessage="1" errorTitle="Sisestati lubamatu väärtus." error="Välja lubatud pikkus on 2000 tähemärki." sqref="M6" xr:uid="{DDF1787A-4F41-48DD-8115-B69C04C2C969}">
      <formula1>LEN(#REF!)&lt;=2000</formula1>
    </dataValidation>
    <dataValidation type="custom" allowBlank="1" showErrorMessage="1" errorTitle="Sisestati lubamatu väärtus." error="Välja lubatud pikkus on 500 tähemärki." sqref="O6" xr:uid="{01E174A4-8A8D-4CAC-A32A-AF04FD57F3B7}">
      <formula1>LEN(O12)&lt;=500</formula1>
    </dataValidation>
    <dataValidation operator="greaterThanOrEqual" allowBlank="1" showErrorMessage="1" errorTitle="Sisestati lubamatu väärtus." error="Välja väärtus peab olema null või nullist suurem arv." sqref="H6:I6 P6:R6" xr:uid="{3F611202-B2C2-460E-8294-75F5FF1966E3}"/>
    <dataValidation type="custom" allowBlank="1" showErrorMessage="1" errorTitle="Sisestati lubamatu väärtus." error="Välja lubatud pikkus on 1000 tähemärki." sqref="G10" xr:uid="{AE53AEE0-3A7E-47E8-98B0-DE09FDACA6A4}">
      <formula1>LEN(G147)&lt;=1000</formula1>
    </dataValidation>
    <dataValidation type="custom" allowBlank="1" showErrorMessage="1" errorTitle="Sisestati lubamatu väärtus." error="Välja lubatud pikkus on 20 tähemärki." sqref="K10" xr:uid="{F0A00D5C-E54E-4F50-9B10-A5276011FB5C}">
      <formula1>LEN(K57)&lt;=20</formula1>
    </dataValidation>
    <dataValidation type="custom" allowBlank="1" showErrorMessage="1" errorTitle="Sisestati lubamatu väärtus." error="Välja lubatud pikkus on 2000 tähemärki." sqref="M10" xr:uid="{58AE37CA-7E65-40FF-B27F-E11D24421D8B}">
      <formula1>LEN(M57)&lt;=2000</formula1>
    </dataValidation>
    <dataValidation type="custom" allowBlank="1" showErrorMessage="1" errorTitle="Sisestati lubamatu väärtus." error="Välja lubatud pikkus on 500 tähemärki." sqref="O6 O10" xr:uid="{B29642AB-BC3D-4165-A0DF-503FA6C3F041}">
      <formula1>LEN(O6)&lt;=500</formula1>
    </dataValidation>
    <dataValidation type="list" showErrorMessage="1" errorTitle="Sisestati lubamatu väärtus." error="Sisestatud väärtus ei kuulu lubatud väärtuste hulka." sqref="N6 N10" xr:uid="{9D656B6C-AE83-4A9A-83F8-D323C77A2BB1}">
      <formula1>projectActivities</formula1>
    </dataValidation>
    <dataValidation type="custom" allowBlank="1" showErrorMessage="1" errorTitle="Sisestati lubamatu väärtus." error="Välja lubatud pikkus on 2000 tähemärki." sqref="M6 M10" xr:uid="{BACD2A62-447D-4C06-86B2-B0393148848A}">
      <formula1>LEN(M6)&lt;=2000</formula1>
    </dataValidation>
    <dataValidation type="list" allowBlank="1" showErrorMessage="1" errorTitle="Sisestati lubamatu väärtus." error="Sisestatud väärtus ei kuulu lubatud väärtuste hulka." sqref="L6 L10" xr:uid="{79ABBD4E-D422-4B8C-8FB2-74C374B2A74E}">
      <formula1>projectContracts</formula1>
    </dataValidation>
    <dataValidation type="custom" allowBlank="1" showErrorMessage="1" errorTitle="Sisestati lubamatu väärtus." error="Välja lubatud pikkus on 20 tähemärki." sqref="K6 K10" xr:uid="{23629BFE-4B17-4E35-9201-BD7BF74A080D}">
      <formula1>LEN(K6)&lt;=20</formula1>
    </dataValidation>
    <dataValidation type="list" allowBlank="1" sqref="J6 J10" xr:uid="{21635FDF-888F-48FD-BAEE-4E7C78FE4738}">
      <formula1>docIssuerPartners</formula1>
    </dataValidation>
    <dataValidation type="decimal" operator="greaterThan" allowBlank="1" showErrorMessage="1" errorTitle="Sisestati lubamatu väärtus." error="Välja väärtus peab olema nullist suurem arv." sqref="S6 H10 R10:S10" xr:uid="{0D66F046-C55C-4FF2-B206-E077BF836E6E}">
      <formula1>0</formula1>
    </dataValidation>
    <dataValidation type="decimal" operator="greaterThanOrEqual" allowBlank="1" showErrorMessage="1" errorTitle="Sisestati lubamatu väärtus." error="Välja väärtus peab olema null või nullist suurem arv." sqref="S6 H10:I10 P10:S10" xr:uid="{20F9F182-99EF-4E55-A0DB-7FCBF9F2DE33}">
      <formula1>0</formula1>
    </dataValidation>
    <dataValidation type="custom" allowBlank="1" showErrorMessage="1" errorTitle="Sisestati lubamatu väärtus." error="Välja lubatud pikkus on 1000 tähemärki." sqref="G10 G6" xr:uid="{F6208881-C569-4721-8C01-0F464581241C}">
      <formula1>LEN(G6)&lt;=1000</formula1>
    </dataValidation>
    <dataValidation type="list" showErrorMessage="1" errorTitle="Sisestati lubamatu väärtus." error="Sisestatud väärtus ei kuulu lubatud väärtuste hulka." sqref="C10 C6" xr:uid="{98507C58-6222-4336-863D-DB6BBF02DA52}">
      <formula1>projectPartners</formula1>
    </dataValidation>
    <dataValidation type="list" showErrorMessage="1" errorTitle="Sisestati lubamatu väärtus." error="Sisestatud väärtus ei kuulu lubatud väärtuste hulka." sqref="B10 B6" xr:uid="{5C76AB3A-6E6B-4A24-B9BB-F812C81BCCBF}">
      <formula1>invoiceFlatRateTypes</formula1>
    </dataValidation>
    <dataValidation type="whole" operator="greaterThan" allowBlank="1" showErrorMessage="1" errorTitle="Sisestati lubamatu väärtus." error="Välja väärtuseks peab olema positiivne täisarv." sqref="A6 A10" xr:uid="{8BEAB7DB-A2A3-43C4-8C15-E044DB841D91}">
      <formula1>0</formula1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7E000-A2EA-4195-823C-06155BAC1645}">
  <dimension ref="A2:T11"/>
  <sheetViews>
    <sheetView topLeftCell="A4" workbookViewId="0">
      <selection activeCell="P10" sqref="P10"/>
    </sheetView>
  </sheetViews>
  <sheetFormatPr defaultRowHeight="15" x14ac:dyDescent="0.25"/>
  <cols>
    <col min="1" max="1" width="8.28515625" customWidth="1"/>
    <col min="2" max="2" width="10.5703125" customWidth="1"/>
    <col min="3" max="3" width="24" customWidth="1"/>
    <col min="4" max="4" width="16.28515625" customWidth="1"/>
    <col min="5" max="5" width="12.5703125" customWidth="1"/>
    <col min="6" max="6" width="10.42578125" customWidth="1"/>
    <col min="7" max="7" width="13" customWidth="1"/>
    <col min="8" max="8" width="10.7109375" customWidth="1"/>
    <col min="10" max="10" width="23.28515625" bestFit="1" customWidth="1"/>
    <col min="11" max="11" width="16" customWidth="1"/>
    <col min="12" max="12" width="12.5703125" customWidth="1"/>
    <col min="14" max="14" width="16.7109375" customWidth="1"/>
    <col min="15" max="15" width="22.7109375" customWidth="1"/>
    <col min="16" max="16" width="12.7109375" customWidth="1"/>
  </cols>
  <sheetData>
    <row r="2" spans="1:20" x14ac:dyDescent="0.25">
      <c r="A2" s="1" t="s">
        <v>74</v>
      </c>
    </row>
    <row r="3" spans="1:20" x14ac:dyDescent="0.25">
      <c r="A3" t="s">
        <v>40</v>
      </c>
    </row>
    <row r="4" spans="1:20" x14ac:dyDescent="0.25">
      <c r="A4" s="1" t="s">
        <v>41</v>
      </c>
      <c r="C4" t="s">
        <v>70</v>
      </c>
    </row>
    <row r="5" spans="1:20" ht="89.25" x14ac:dyDescent="0.25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0" t="s">
        <v>19</v>
      </c>
      <c r="I5" s="10" t="s">
        <v>20</v>
      </c>
      <c r="J5" s="10" t="s">
        <v>21</v>
      </c>
      <c r="K5" s="10" t="s">
        <v>22</v>
      </c>
      <c r="L5" s="10" t="s">
        <v>23</v>
      </c>
      <c r="M5" s="10" t="s">
        <v>24</v>
      </c>
      <c r="N5" s="10" t="s">
        <v>25</v>
      </c>
      <c r="O5" s="11" t="s">
        <v>26</v>
      </c>
      <c r="P5" s="10" t="s">
        <v>27</v>
      </c>
      <c r="Q5" s="10" t="s">
        <v>28</v>
      </c>
      <c r="R5" s="10" t="s">
        <v>29</v>
      </c>
      <c r="S5" s="10" t="s">
        <v>89</v>
      </c>
      <c r="T5" s="35" t="s">
        <v>47</v>
      </c>
    </row>
    <row r="6" spans="1:20" ht="38.25" x14ac:dyDescent="0.25">
      <c r="A6" s="12">
        <v>214</v>
      </c>
      <c r="B6" s="23" t="s">
        <v>30</v>
      </c>
      <c r="C6" s="23" t="s">
        <v>42</v>
      </c>
      <c r="D6" s="31">
        <v>45992</v>
      </c>
      <c r="E6" s="32">
        <v>45991</v>
      </c>
      <c r="F6" s="32">
        <v>45991</v>
      </c>
      <c r="G6" s="23" t="s">
        <v>73</v>
      </c>
      <c r="H6" s="33">
        <v>1338</v>
      </c>
      <c r="I6" s="33">
        <v>0</v>
      </c>
      <c r="J6" s="23" t="s">
        <v>44</v>
      </c>
      <c r="K6" s="23">
        <v>10399457</v>
      </c>
      <c r="L6" s="23" t="s">
        <v>31</v>
      </c>
      <c r="M6" s="23"/>
      <c r="N6" s="23" t="s">
        <v>45</v>
      </c>
      <c r="O6" s="23" t="s">
        <v>72</v>
      </c>
      <c r="P6" s="33">
        <v>1338</v>
      </c>
      <c r="Q6" s="33">
        <v>0</v>
      </c>
      <c r="R6" s="37">
        <f>P6</f>
        <v>1338</v>
      </c>
      <c r="S6" s="14">
        <f>ROUND(R6*5%,2)</f>
        <v>66.900000000000006</v>
      </c>
      <c r="T6" s="36">
        <f>R6+S6</f>
        <v>1404.9</v>
      </c>
    </row>
    <row r="8" spans="1:20" x14ac:dyDescent="0.25">
      <c r="A8" s="34" t="s">
        <v>71</v>
      </c>
    </row>
    <row r="9" spans="1:20" ht="89.25" x14ac:dyDescent="0.25">
      <c r="A9" s="10" t="s">
        <v>12</v>
      </c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1" t="s">
        <v>18</v>
      </c>
      <c r="H9" s="10" t="s">
        <v>19</v>
      </c>
      <c r="I9" s="10" t="s">
        <v>20</v>
      </c>
      <c r="J9" s="10" t="s">
        <v>21</v>
      </c>
      <c r="K9" s="10" t="s">
        <v>22</v>
      </c>
      <c r="L9" s="10" t="s">
        <v>23</v>
      </c>
      <c r="M9" s="10" t="s">
        <v>24</v>
      </c>
      <c r="N9" s="10" t="s">
        <v>25</v>
      </c>
      <c r="O9" s="11" t="s">
        <v>26</v>
      </c>
      <c r="P9" s="10" t="s">
        <v>27</v>
      </c>
      <c r="Q9" s="10" t="s">
        <v>28</v>
      </c>
      <c r="R9" s="10" t="s">
        <v>29</v>
      </c>
      <c r="S9" s="10" t="s">
        <v>89</v>
      </c>
      <c r="T9" s="35" t="s">
        <v>47</v>
      </c>
    </row>
    <row r="10" spans="1:20" ht="38.25" x14ac:dyDescent="0.25">
      <c r="A10" s="12">
        <v>214</v>
      </c>
      <c r="B10" s="12" t="s">
        <v>30</v>
      </c>
      <c r="C10" s="12" t="s">
        <v>42</v>
      </c>
      <c r="D10" s="21">
        <v>45992</v>
      </c>
      <c r="E10" s="21">
        <v>45991</v>
      </c>
      <c r="F10" s="21">
        <v>45991</v>
      </c>
      <c r="G10" s="13" t="s">
        <v>73</v>
      </c>
      <c r="H10" s="14">
        <v>2007</v>
      </c>
      <c r="I10" s="14">
        <v>0</v>
      </c>
      <c r="J10" s="12" t="s">
        <v>44</v>
      </c>
      <c r="K10" s="12">
        <v>10399457</v>
      </c>
      <c r="L10" s="12" t="s">
        <v>31</v>
      </c>
      <c r="M10" s="12"/>
      <c r="N10" s="12" t="s">
        <v>45</v>
      </c>
      <c r="O10" s="15" t="s">
        <v>72</v>
      </c>
      <c r="P10" s="14">
        <v>2007</v>
      </c>
      <c r="Q10" s="14">
        <v>0</v>
      </c>
      <c r="R10" s="22">
        <f>P10</f>
        <v>2007</v>
      </c>
      <c r="S10" s="14">
        <f>ROUND(R10*5%,2)</f>
        <v>100.35</v>
      </c>
      <c r="T10" s="36">
        <f>R10+S10</f>
        <v>2107.35</v>
      </c>
    </row>
    <row r="11" spans="1:20" x14ac:dyDescent="0.25">
      <c r="O11" s="53" t="s">
        <v>32</v>
      </c>
      <c r="P11" s="53"/>
      <c r="Q11" s="53"/>
      <c r="R11" s="16">
        <f>R6-R10</f>
        <v>-669</v>
      </c>
      <c r="S11" s="16">
        <f>S6-S10</f>
        <v>-33.449999999999989</v>
      </c>
      <c r="T11" s="16">
        <f>T6-T10</f>
        <v>-702.44999999999982</v>
      </c>
    </row>
  </sheetData>
  <mergeCells count="1">
    <mergeCell ref="O11:Q11"/>
  </mergeCells>
  <dataValidations count="21">
    <dataValidation type="custom" allowBlank="1" showErrorMessage="1" errorTitle="Sisestati lubamatu väärtus." error="Välja lubatud pikkus on 1000 tähemärki." sqref="G6" xr:uid="{B784375C-AAE6-46C3-A1FC-93CCC4016BA5}">
      <formula1>LEN(#REF!)&lt;=1000</formula1>
    </dataValidation>
    <dataValidation type="custom" allowBlank="1" showErrorMessage="1" errorTitle="Sisestati lubamatu väärtus." error="Välja lubatud pikkus on 20 tähemärki." sqref="K6" xr:uid="{B842C59E-5E7F-44AA-8867-089444EF0F28}">
      <formula1>LEN(#REF!)&lt;=20</formula1>
    </dataValidation>
    <dataValidation operator="greaterThan" allowBlank="1" showErrorMessage="1" errorTitle="Sisestati lubamatu väärtus." error="Välja väärtus peab olema nullist suurem arv." sqref="P6 H6 R6" xr:uid="{2F571486-A283-4456-8142-74CBC41B16E4}"/>
    <dataValidation type="custom" allowBlank="1" showErrorMessage="1" errorTitle="Sisestati lubamatu väärtus." error="Välja lubatud pikkus on 2000 tähemärki." sqref="M6" xr:uid="{FEC23781-9CF4-40EF-B0A2-37A718889333}">
      <formula1>LEN(#REF!)&lt;=2000</formula1>
    </dataValidation>
    <dataValidation type="custom" allowBlank="1" showErrorMessage="1" errorTitle="Sisestati lubamatu väärtus." error="Välja lubatud pikkus on 500 tähemärki." sqref="O6" xr:uid="{B428B21B-4567-426C-974E-B00C837C325B}">
      <formula1>LEN(O12)&lt;=500</formula1>
    </dataValidation>
    <dataValidation operator="greaterThanOrEqual" allowBlank="1" showErrorMessage="1" errorTitle="Sisestati lubamatu väärtus." error="Välja väärtus peab olema null või nullist suurem arv." sqref="H6:I6 P6:R6" xr:uid="{D0F8367F-AA9E-4B23-86BC-B674F2249FDE}"/>
    <dataValidation type="custom" allowBlank="1" showErrorMessage="1" errorTitle="Sisestati lubamatu väärtus." error="Välja lubatud pikkus on 1000 tähemärki." sqref="G10" xr:uid="{75A8FA51-CE5F-4A32-9B79-A6216E611092}">
      <formula1>LEN(G147)&lt;=1000</formula1>
    </dataValidation>
    <dataValidation type="custom" allowBlank="1" showErrorMessage="1" errorTitle="Sisestati lubamatu väärtus." error="Välja lubatud pikkus on 20 tähemärki." sqref="K10" xr:uid="{5A8E033C-0F56-4091-BFEF-ADEC9C0FFB23}">
      <formula1>LEN(K57)&lt;=20</formula1>
    </dataValidation>
    <dataValidation type="custom" allowBlank="1" showErrorMessage="1" errorTitle="Sisestati lubamatu väärtus." error="Välja lubatud pikkus on 2000 tähemärki." sqref="M10" xr:uid="{AC588A2F-7D86-41EF-B804-0976B8E0A282}">
      <formula1>LEN(M57)&lt;=2000</formula1>
    </dataValidation>
    <dataValidation type="custom" allowBlank="1" showErrorMessage="1" errorTitle="Sisestati lubamatu väärtus." error="Välja lubatud pikkus on 500 tähemärki." sqref="O6 O10" xr:uid="{3C4E166C-FBE4-47A1-A559-E88112C194D6}">
      <formula1>LEN(O6)&lt;=500</formula1>
    </dataValidation>
    <dataValidation type="list" showErrorMessage="1" errorTitle="Sisestati lubamatu väärtus." error="Sisestatud väärtus ei kuulu lubatud väärtuste hulka." sqref="N6 N10" xr:uid="{76B0F8FD-348D-4E59-A1C3-37A9318AE64B}">
      <formula1>projectActivities</formula1>
    </dataValidation>
    <dataValidation type="custom" allowBlank="1" showErrorMessage="1" errorTitle="Sisestati lubamatu väärtus." error="Välja lubatud pikkus on 2000 tähemärki." sqref="M6 M10" xr:uid="{B1EF1EDE-6DBA-4AEB-936C-AAADE941246A}">
      <formula1>LEN(M6)&lt;=2000</formula1>
    </dataValidation>
    <dataValidation type="list" allowBlank="1" showErrorMessage="1" errorTitle="Sisestati lubamatu väärtus." error="Sisestatud väärtus ei kuulu lubatud väärtuste hulka." sqref="L6 L10" xr:uid="{730AB348-9027-46D3-94CA-0E6C40B3DCA7}">
      <formula1>projectContracts</formula1>
    </dataValidation>
    <dataValidation type="custom" allowBlank="1" showErrorMessage="1" errorTitle="Sisestati lubamatu väärtus." error="Välja lubatud pikkus on 20 tähemärki." sqref="K6 K10" xr:uid="{CD93B59B-67D0-422A-9AF1-7ED3F2F22F34}">
      <formula1>LEN(K6)&lt;=20</formula1>
    </dataValidation>
    <dataValidation type="list" allowBlank="1" sqref="J6 J10" xr:uid="{EE10974A-3A7B-413F-A62F-48686F16B421}">
      <formula1>docIssuerPartners</formula1>
    </dataValidation>
    <dataValidation type="decimal" operator="greaterThan" allowBlank="1" showErrorMessage="1" errorTitle="Sisestati lubamatu väärtus." error="Välja väärtus peab olema nullist suurem arv." sqref="S6 H10 R10:S10" xr:uid="{BFDE14CB-E6A6-4C6C-8C72-BC758C940EAA}">
      <formula1>0</formula1>
    </dataValidation>
    <dataValidation type="decimal" operator="greaterThanOrEqual" allowBlank="1" showErrorMessage="1" errorTitle="Sisestati lubamatu väärtus." error="Välja väärtus peab olema null või nullist suurem arv." sqref="S6 H10:I10 P10:S10" xr:uid="{1C0EC2F3-779B-4EA0-AFB6-5C02474C41F3}">
      <formula1>0</formula1>
    </dataValidation>
    <dataValidation type="custom" allowBlank="1" showErrorMessage="1" errorTitle="Sisestati lubamatu väärtus." error="Välja lubatud pikkus on 1000 tähemärki." sqref="G10 G6" xr:uid="{576D146D-2CDB-43C3-AE71-EBB409D7624B}">
      <formula1>LEN(G6)&lt;=1000</formula1>
    </dataValidation>
    <dataValidation type="list" showErrorMessage="1" errorTitle="Sisestati lubamatu väärtus." error="Sisestatud väärtus ei kuulu lubatud väärtuste hulka." sqref="C10 C6" xr:uid="{A83F7E3B-AFB2-4F84-ACAA-F8E128913DCE}">
      <formula1>projectPartners</formula1>
    </dataValidation>
    <dataValidation type="list" showErrorMessage="1" errorTitle="Sisestati lubamatu väärtus." error="Sisestatud väärtus ei kuulu lubatud väärtuste hulka." sqref="B10 B6" xr:uid="{64E5664A-12D0-46EC-A4CB-5F129E274E2A}">
      <formula1>invoiceFlatRateTypes</formula1>
    </dataValidation>
    <dataValidation type="whole" operator="greaterThan" allowBlank="1" showErrorMessage="1" errorTitle="Sisestati lubamatu väärtus." error="Välja väärtuseks peab olema positiivne täisarv." sqref="A6 A10" xr:uid="{5831FDFA-4572-4D53-B4C2-6322DDEB917A}">
      <formula1>0</formula1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36238-B273-40A8-B03E-CE09C4DC232A}">
  <dimension ref="A2:T11"/>
  <sheetViews>
    <sheetView workbookViewId="0">
      <selection activeCell="P14" sqref="P14"/>
    </sheetView>
  </sheetViews>
  <sheetFormatPr defaultRowHeight="15" x14ac:dyDescent="0.25"/>
  <cols>
    <col min="1" max="1" width="8.28515625" customWidth="1"/>
    <col min="2" max="2" width="10.5703125" customWidth="1"/>
    <col min="3" max="3" width="24" customWidth="1"/>
    <col min="4" max="4" width="16.28515625" customWidth="1"/>
    <col min="5" max="5" width="12.5703125" customWidth="1"/>
    <col min="6" max="6" width="10.42578125" customWidth="1"/>
    <col min="7" max="7" width="13" customWidth="1"/>
    <col min="8" max="8" width="10.7109375" customWidth="1"/>
    <col min="10" max="10" width="23.28515625" bestFit="1" customWidth="1"/>
    <col min="11" max="11" width="16" customWidth="1"/>
    <col min="12" max="12" width="12.5703125" customWidth="1"/>
    <col min="14" max="14" width="16.7109375" customWidth="1"/>
    <col min="15" max="15" width="22.7109375" customWidth="1"/>
    <col min="16" max="16" width="12.7109375" customWidth="1"/>
  </cols>
  <sheetData>
    <row r="2" spans="1:20" x14ac:dyDescent="0.25">
      <c r="A2" s="1" t="s">
        <v>74</v>
      </c>
    </row>
    <row r="3" spans="1:20" x14ac:dyDescent="0.25">
      <c r="A3" t="s">
        <v>40</v>
      </c>
    </row>
    <row r="4" spans="1:20" x14ac:dyDescent="0.25">
      <c r="A4" s="1" t="s">
        <v>41</v>
      </c>
      <c r="C4" t="s">
        <v>75</v>
      </c>
    </row>
    <row r="5" spans="1:20" ht="89.25" x14ac:dyDescent="0.25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0" t="s">
        <v>19</v>
      </c>
      <c r="I5" s="10" t="s">
        <v>20</v>
      </c>
      <c r="J5" s="10" t="s">
        <v>21</v>
      </c>
      <c r="K5" s="10" t="s">
        <v>22</v>
      </c>
      <c r="L5" s="10" t="s">
        <v>23</v>
      </c>
      <c r="M5" s="10" t="s">
        <v>24</v>
      </c>
      <c r="N5" s="10" t="s">
        <v>25</v>
      </c>
      <c r="O5" s="11" t="s">
        <v>26</v>
      </c>
      <c r="P5" s="10" t="s">
        <v>27</v>
      </c>
      <c r="Q5" s="10" t="s">
        <v>28</v>
      </c>
      <c r="R5" s="10" t="s">
        <v>29</v>
      </c>
      <c r="S5" s="10" t="s">
        <v>89</v>
      </c>
      <c r="T5" s="35" t="s">
        <v>47</v>
      </c>
    </row>
    <row r="6" spans="1:20" ht="38.25" x14ac:dyDescent="0.25">
      <c r="A6" s="12">
        <v>8</v>
      </c>
      <c r="B6" s="23" t="s">
        <v>30</v>
      </c>
      <c r="C6" s="23" t="s">
        <v>42</v>
      </c>
      <c r="D6" s="31">
        <v>46024</v>
      </c>
      <c r="E6" s="32">
        <v>46022</v>
      </c>
      <c r="F6" s="32">
        <v>46022</v>
      </c>
      <c r="G6" s="23" t="s">
        <v>77</v>
      </c>
      <c r="H6" s="33">
        <v>1338</v>
      </c>
      <c r="I6" s="33">
        <v>0</v>
      </c>
      <c r="J6" s="23" t="s">
        <v>44</v>
      </c>
      <c r="K6" s="23">
        <v>10399457</v>
      </c>
      <c r="L6" s="23" t="s">
        <v>31</v>
      </c>
      <c r="M6" s="23"/>
      <c r="N6" s="23" t="s">
        <v>45</v>
      </c>
      <c r="O6" s="23" t="s">
        <v>78</v>
      </c>
      <c r="P6" s="33">
        <v>1338</v>
      </c>
      <c r="Q6" s="33">
        <v>0</v>
      </c>
      <c r="R6" s="37">
        <v>1338</v>
      </c>
      <c r="S6" s="14">
        <f>ROUND(R6*5%,2)</f>
        <v>66.900000000000006</v>
      </c>
      <c r="T6" s="36">
        <f>R6+S6</f>
        <v>1404.9</v>
      </c>
    </row>
    <row r="8" spans="1:20" x14ac:dyDescent="0.25">
      <c r="A8" s="34" t="s">
        <v>76</v>
      </c>
    </row>
    <row r="9" spans="1:20" ht="89.25" x14ac:dyDescent="0.25">
      <c r="A9" s="10" t="s">
        <v>12</v>
      </c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1" t="s">
        <v>18</v>
      </c>
      <c r="H9" s="10" t="s">
        <v>19</v>
      </c>
      <c r="I9" s="10" t="s">
        <v>20</v>
      </c>
      <c r="J9" s="10" t="s">
        <v>21</v>
      </c>
      <c r="K9" s="10" t="s">
        <v>22</v>
      </c>
      <c r="L9" s="10" t="s">
        <v>23</v>
      </c>
      <c r="M9" s="10" t="s">
        <v>24</v>
      </c>
      <c r="N9" s="10" t="s">
        <v>25</v>
      </c>
      <c r="O9" s="11" t="s">
        <v>26</v>
      </c>
      <c r="P9" s="10" t="s">
        <v>27</v>
      </c>
      <c r="Q9" s="10" t="s">
        <v>28</v>
      </c>
      <c r="R9" s="10" t="s">
        <v>29</v>
      </c>
      <c r="S9" s="10" t="s">
        <v>89</v>
      </c>
      <c r="T9" s="35" t="s">
        <v>47</v>
      </c>
    </row>
    <row r="10" spans="1:20" ht="38.25" x14ac:dyDescent="0.25">
      <c r="A10" s="12">
        <v>8</v>
      </c>
      <c r="B10" s="12" t="s">
        <v>30</v>
      </c>
      <c r="C10" s="12" t="s">
        <v>42</v>
      </c>
      <c r="D10" s="21">
        <v>46024</v>
      </c>
      <c r="E10" s="21">
        <v>46022</v>
      </c>
      <c r="F10" s="21">
        <v>46022</v>
      </c>
      <c r="G10" s="13" t="s">
        <v>77</v>
      </c>
      <c r="H10" s="14">
        <v>2007</v>
      </c>
      <c r="I10" s="14">
        <v>0</v>
      </c>
      <c r="J10" s="12" t="s">
        <v>44</v>
      </c>
      <c r="K10" s="12">
        <v>10399457</v>
      </c>
      <c r="L10" s="12" t="s">
        <v>31</v>
      </c>
      <c r="M10" s="12"/>
      <c r="N10" s="12" t="s">
        <v>45</v>
      </c>
      <c r="O10" s="15" t="s">
        <v>78</v>
      </c>
      <c r="P10" s="14">
        <v>2007</v>
      </c>
      <c r="Q10" s="14">
        <v>0</v>
      </c>
      <c r="R10" s="22">
        <f>P10</f>
        <v>2007</v>
      </c>
      <c r="S10" s="14">
        <f>ROUND(R10*5%,2)</f>
        <v>100.35</v>
      </c>
      <c r="T10" s="36">
        <f>R10+S10</f>
        <v>2107.35</v>
      </c>
    </row>
    <row r="11" spans="1:20" x14ac:dyDescent="0.25">
      <c r="O11" s="53" t="s">
        <v>32</v>
      </c>
      <c r="P11" s="53"/>
      <c r="Q11" s="53"/>
      <c r="R11" s="16">
        <f>R6-R10</f>
        <v>-669</v>
      </c>
      <c r="S11" s="16">
        <f>S6-S10</f>
        <v>-33.449999999999989</v>
      </c>
      <c r="T11" s="16">
        <f>T6-T10</f>
        <v>-702.44999999999982</v>
      </c>
    </row>
  </sheetData>
  <mergeCells count="1">
    <mergeCell ref="O11:Q11"/>
  </mergeCells>
  <dataValidations count="21">
    <dataValidation type="whole" operator="greaterThan" allowBlank="1" showErrorMessage="1" errorTitle="Sisestati lubamatu väärtus." error="Välja väärtuseks peab olema positiivne täisarv." sqref="A6 A10" xr:uid="{1A9E12BD-DB9C-42D6-A149-ABDA6642D9A1}">
      <formula1>0</formula1>
    </dataValidation>
    <dataValidation type="list" showErrorMessage="1" errorTitle="Sisestati lubamatu väärtus." error="Sisestatud väärtus ei kuulu lubatud väärtuste hulka." sqref="B10 B6" xr:uid="{FF7DE399-F77C-49CC-8417-F5F644EB6070}">
      <formula1>invoiceFlatRateTypes</formula1>
    </dataValidation>
    <dataValidation type="list" showErrorMessage="1" errorTitle="Sisestati lubamatu väärtus." error="Sisestatud väärtus ei kuulu lubatud väärtuste hulka." sqref="C10 C6" xr:uid="{CC62BDA1-71E5-4EAE-B170-E7F1DEC9BF59}">
      <formula1>projectPartners</formula1>
    </dataValidation>
    <dataValidation type="custom" allowBlank="1" showErrorMessage="1" errorTitle="Sisestati lubamatu väärtus." error="Välja lubatud pikkus on 1000 tähemärki." sqref="G10 G6" xr:uid="{F76E06CD-10A9-4C57-A9F4-F5DB2FADAFA8}">
      <formula1>LEN(G6)&lt;=1000</formula1>
    </dataValidation>
    <dataValidation type="decimal" operator="greaterThanOrEqual" allowBlank="1" showErrorMessage="1" errorTitle="Sisestati lubamatu väärtus." error="Välja väärtus peab olema null või nullist suurem arv." sqref="S6 P10:S10 H10:I10" xr:uid="{8D05E35E-659D-4921-A869-90AEBCCD802A}">
      <formula1>0</formula1>
    </dataValidation>
    <dataValidation type="decimal" operator="greaterThan" allowBlank="1" showErrorMessage="1" errorTitle="Sisestati lubamatu väärtus." error="Välja väärtus peab olema nullist suurem arv." sqref="S6 R10:S10 H10" xr:uid="{6A7BBB78-C178-42CD-8A31-77E85D412E98}">
      <formula1>0</formula1>
    </dataValidation>
    <dataValidation type="list" allowBlank="1" sqref="J6 J10" xr:uid="{6F9A4212-C70F-4E7E-82B8-A48EA4BD4623}">
      <formula1>docIssuerPartners</formula1>
    </dataValidation>
    <dataValidation type="custom" allowBlank="1" showErrorMessage="1" errorTitle="Sisestati lubamatu väärtus." error="Välja lubatud pikkus on 20 tähemärki." sqref="K6 K10" xr:uid="{06D595F8-C517-4293-A51E-BB02233CBA46}">
      <formula1>LEN(K6)&lt;=20</formula1>
    </dataValidation>
    <dataValidation type="list" allowBlank="1" showErrorMessage="1" errorTitle="Sisestati lubamatu väärtus." error="Sisestatud väärtus ei kuulu lubatud väärtuste hulka." sqref="L6 L10" xr:uid="{9975D724-D1F6-4198-9B15-70302BA6EAE2}">
      <formula1>projectContracts</formula1>
    </dataValidation>
    <dataValidation type="custom" allowBlank="1" showErrorMessage="1" errorTitle="Sisestati lubamatu väärtus." error="Välja lubatud pikkus on 2000 tähemärki." sqref="M6 M10" xr:uid="{D34EC203-B0EE-4EC3-A197-8452BD601F15}">
      <formula1>LEN(M6)&lt;=2000</formula1>
    </dataValidation>
    <dataValidation type="list" showErrorMessage="1" errorTitle="Sisestati lubamatu väärtus." error="Sisestatud väärtus ei kuulu lubatud väärtuste hulka." sqref="N6 N10" xr:uid="{D26A5562-BB64-4ED1-8955-17B352B32C60}">
      <formula1>projectActivities</formula1>
    </dataValidation>
    <dataValidation type="custom" allowBlank="1" showErrorMessage="1" errorTitle="Sisestati lubamatu väärtus." error="Välja lubatud pikkus on 500 tähemärki." sqref="O6 O10" xr:uid="{39FB130C-4FF7-49C4-84F7-CE62D54590B8}">
      <formula1>LEN(O6)&lt;=500</formula1>
    </dataValidation>
    <dataValidation type="custom" allowBlank="1" showErrorMessage="1" errorTitle="Sisestati lubamatu väärtus." error="Välja lubatud pikkus on 2000 tähemärki." sqref="M10" xr:uid="{77387A07-8B4F-4C8C-80E1-D399EB3AFD0F}">
      <formula1>LEN(M57)&lt;=2000</formula1>
    </dataValidation>
    <dataValidation type="custom" allowBlank="1" showErrorMessage="1" errorTitle="Sisestati lubamatu väärtus." error="Välja lubatud pikkus on 20 tähemärki." sqref="K10" xr:uid="{266741BA-914B-4B1A-8CA5-918B69219B2D}">
      <formula1>LEN(K57)&lt;=20</formula1>
    </dataValidation>
    <dataValidation type="custom" allowBlank="1" showErrorMessage="1" errorTitle="Sisestati lubamatu väärtus." error="Välja lubatud pikkus on 1000 tähemärki." sqref="G10" xr:uid="{C1B18805-B434-49E9-9640-DD793EBE1C71}">
      <formula1>LEN(G147)&lt;=1000</formula1>
    </dataValidation>
    <dataValidation operator="greaterThanOrEqual" allowBlank="1" showErrorMessage="1" errorTitle="Sisestati lubamatu väärtus." error="Välja väärtus peab olema null või nullist suurem arv." sqref="H6:I6 P6:R6" xr:uid="{6D43B065-16EE-41C4-9D4B-14BF13A32884}"/>
    <dataValidation type="custom" allowBlank="1" showErrorMessage="1" errorTitle="Sisestati lubamatu väärtus." error="Välja lubatud pikkus on 500 tähemärki." sqref="O6" xr:uid="{79839A09-3E88-4165-92BB-0A01D02A4D0E}">
      <formula1>LEN(O12)&lt;=500</formula1>
    </dataValidation>
    <dataValidation type="custom" allowBlank="1" showErrorMessage="1" errorTitle="Sisestati lubamatu väärtus." error="Välja lubatud pikkus on 2000 tähemärki." sqref="M6" xr:uid="{F9569C58-BA2C-4DC3-979B-BE0A3C990607}">
      <formula1>LEN(#REF!)&lt;=2000</formula1>
    </dataValidation>
    <dataValidation operator="greaterThan" allowBlank="1" showErrorMessage="1" errorTitle="Sisestati lubamatu väärtus." error="Välja väärtus peab olema nullist suurem arv." sqref="P6 H6 R6" xr:uid="{F821A414-0431-4A88-8BB3-76C91DD3BDBC}"/>
    <dataValidation type="custom" allowBlank="1" showErrorMessage="1" errorTitle="Sisestati lubamatu väärtus." error="Välja lubatud pikkus on 20 tähemärki." sqref="K6" xr:uid="{2F2029EF-04BE-44ED-8DB8-3CEE318A6521}">
      <formula1>LEN(#REF!)&lt;=20</formula1>
    </dataValidation>
    <dataValidation type="custom" allowBlank="1" showErrorMessage="1" errorTitle="Sisestati lubamatu väärtus." error="Välja lubatud pikkus on 1000 tähemärki." sqref="G6" xr:uid="{6DE24BBE-6E50-4B25-9FE1-7B364E8833E6}">
      <formula1>LEN(#REF!)&lt;=1000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11</vt:i4>
      </vt:variant>
    </vt:vector>
  </HeadingPairs>
  <TitlesOfParts>
    <vt:vector size="11" baseType="lpstr">
      <vt:lpstr>Kokku</vt:lpstr>
      <vt:lpstr>05.2025</vt:lpstr>
      <vt:lpstr>06.2025</vt:lpstr>
      <vt:lpstr>07.2025</vt:lpstr>
      <vt:lpstr>08.2025</vt:lpstr>
      <vt:lpstr>09.2025</vt:lpstr>
      <vt:lpstr>10.2025</vt:lpstr>
      <vt:lpstr>11.2025</vt:lpstr>
      <vt:lpstr>12.2025</vt:lpstr>
      <vt:lpstr>01.2026</vt:lpstr>
      <vt:lpstr>vabatahtlik tagastus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Marilin Ojang</dc:creator>
  <cp:lastModifiedBy>Reet Keskküla</cp:lastModifiedBy>
  <cp:lastPrinted>2023-02-21T16:43:10Z</cp:lastPrinted>
  <dcterms:created xsi:type="dcterms:W3CDTF">2015-06-05T18:17:20Z</dcterms:created>
  <dcterms:modified xsi:type="dcterms:W3CDTF">2026-03-30T09:49:13Z</dcterms:modified>
</cp:coreProperties>
</file>